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eskalátory 2022\zadávací dokumentace 2024\"/>
    </mc:Choice>
  </mc:AlternateContent>
  <xr:revisionPtr revIDLastSave="0" documentId="13_ncr:1_{3AEFD186-F62E-4BE5-884D-5588DD29C4A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OR_PHA - Opravy eskalátor..." sheetId="2" r:id="rId2"/>
  </sheets>
  <definedNames>
    <definedName name="_xlnm._FilterDatabase" localSheetId="1" hidden="1">'OR_PHA - Opravy eskalátor...'!$C$114:$I$239</definedName>
    <definedName name="_xlnm.Print_Titles" localSheetId="1">'OR_PHA - Opravy eskalátor...'!$114:$114</definedName>
    <definedName name="_xlnm.Print_Titles" localSheetId="0">'Rekapitulace stavby'!$92:$92</definedName>
    <definedName name="_xlnm.Print_Area" localSheetId="1">'OR_PHA - Opravy eskalátor...'!$C$104:$I$239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G238" i="2"/>
  <c r="BF238" i="2"/>
  <c r="BE238" i="2"/>
  <c r="BD238" i="2"/>
  <c r="R238" i="2"/>
  <c r="P238" i="2"/>
  <c r="N238" i="2"/>
  <c r="BG237" i="2"/>
  <c r="BF237" i="2"/>
  <c r="BE237" i="2"/>
  <c r="BD237" i="2"/>
  <c r="R237" i="2"/>
  <c r="P237" i="2"/>
  <c r="N237" i="2"/>
  <c r="BG235" i="2"/>
  <c r="BF235" i="2"/>
  <c r="BE235" i="2"/>
  <c r="BD235" i="2"/>
  <c r="R235" i="2"/>
  <c r="P235" i="2"/>
  <c r="N235" i="2"/>
  <c r="BG234" i="2"/>
  <c r="BF234" i="2"/>
  <c r="BE234" i="2"/>
  <c r="BD234" i="2"/>
  <c r="R234" i="2"/>
  <c r="P234" i="2"/>
  <c r="N234" i="2"/>
  <c r="BG232" i="2"/>
  <c r="BF232" i="2"/>
  <c r="BE232" i="2"/>
  <c r="BD232" i="2"/>
  <c r="R232" i="2"/>
  <c r="P232" i="2"/>
  <c r="N232" i="2"/>
  <c r="BG230" i="2"/>
  <c r="BF230" i="2"/>
  <c r="BE230" i="2"/>
  <c r="BD230" i="2"/>
  <c r="R230" i="2"/>
  <c r="P230" i="2"/>
  <c r="N230" i="2"/>
  <c r="BG228" i="2"/>
  <c r="BF228" i="2"/>
  <c r="BE228" i="2"/>
  <c r="BD228" i="2"/>
  <c r="R228" i="2"/>
  <c r="R227" i="2" s="1"/>
  <c r="P228" i="2"/>
  <c r="N228" i="2"/>
  <c r="BG226" i="2"/>
  <c r="BF226" i="2"/>
  <c r="BE226" i="2"/>
  <c r="BD226" i="2"/>
  <c r="R226" i="2"/>
  <c r="P226" i="2"/>
  <c r="N226" i="2"/>
  <c r="BG225" i="2"/>
  <c r="BF225" i="2"/>
  <c r="BE225" i="2"/>
  <c r="BD225" i="2"/>
  <c r="R225" i="2"/>
  <c r="P225" i="2"/>
  <c r="N225" i="2"/>
  <c r="BG224" i="2"/>
  <c r="BF224" i="2"/>
  <c r="BE224" i="2"/>
  <c r="BD224" i="2"/>
  <c r="R224" i="2"/>
  <c r="P224" i="2"/>
  <c r="N224" i="2"/>
  <c r="BG223" i="2"/>
  <c r="BF223" i="2"/>
  <c r="BE223" i="2"/>
  <c r="BD223" i="2"/>
  <c r="R223" i="2"/>
  <c r="P223" i="2"/>
  <c r="N223" i="2"/>
  <c r="BG222" i="2"/>
  <c r="BF222" i="2"/>
  <c r="BE222" i="2"/>
  <c r="BD222" i="2"/>
  <c r="R222" i="2"/>
  <c r="P222" i="2"/>
  <c r="N222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3" i="2"/>
  <c r="BF213" i="2"/>
  <c r="BE213" i="2"/>
  <c r="BD213" i="2"/>
  <c r="R213" i="2"/>
  <c r="P213" i="2"/>
  <c r="N213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BG124" i="2"/>
  <c r="BF124" i="2"/>
  <c r="BE124" i="2"/>
  <c r="BD124" i="2"/>
  <c r="R124" i="2"/>
  <c r="P124" i="2"/>
  <c r="N124" i="2"/>
  <c r="BG123" i="2"/>
  <c r="BF123" i="2"/>
  <c r="BE123" i="2"/>
  <c r="BD123" i="2"/>
  <c r="R123" i="2"/>
  <c r="P123" i="2"/>
  <c r="N123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BG120" i="2"/>
  <c r="BF120" i="2"/>
  <c r="BE120" i="2"/>
  <c r="BD120" i="2"/>
  <c r="R120" i="2"/>
  <c r="P120" i="2"/>
  <c r="N120" i="2"/>
  <c r="BG119" i="2"/>
  <c r="BF119" i="2"/>
  <c r="BE119" i="2"/>
  <c r="BD119" i="2"/>
  <c r="R119" i="2"/>
  <c r="P119" i="2"/>
  <c r="N119" i="2"/>
  <c r="BG118" i="2"/>
  <c r="BF118" i="2"/>
  <c r="BE118" i="2"/>
  <c r="BD118" i="2"/>
  <c r="R118" i="2"/>
  <c r="P118" i="2"/>
  <c r="N118" i="2"/>
  <c r="BG117" i="2"/>
  <c r="BF117" i="2"/>
  <c r="BE117" i="2"/>
  <c r="BD117" i="2"/>
  <c r="R117" i="2"/>
  <c r="P117" i="2"/>
  <c r="N117" i="2"/>
  <c r="F111" i="2"/>
  <c r="F109" i="2"/>
  <c r="E107" i="2"/>
  <c r="F89" i="2"/>
  <c r="F87" i="2"/>
  <c r="E85" i="2"/>
  <c r="E16" i="2"/>
  <c r="F112" i="2" s="1"/>
  <c r="L90" i="1"/>
  <c r="AM90" i="1"/>
  <c r="AM89" i="1"/>
  <c r="L89" i="1"/>
  <c r="AM87" i="1"/>
  <c r="L87" i="1"/>
  <c r="L85" i="1"/>
  <c r="L84" i="1"/>
  <c r="BI219" i="2"/>
  <c r="BI141" i="2"/>
  <c r="BI144" i="2"/>
  <c r="BI155" i="2"/>
  <c r="BI154" i="2"/>
  <c r="BI177" i="2"/>
  <c r="BI174" i="2"/>
  <c r="BI204" i="2"/>
  <c r="BI222" i="2"/>
  <c r="BI164" i="2"/>
  <c r="BI199" i="2"/>
  <c r="BI190" i="2"/>
  <c r="BI143" i="2"/>
  <c r="BI232" i="2"/>
  <c r="BI216" i="2"/>
  <c r="BI189" i="2"/>
  <c r="BI138" i="2"/>
  <c r="BI130" i="2"/>
  <c r="BI205" i="2"/>
  <c r="BI198" i="2"/>
  <c r="BI218" i="2"/>
  <c r="BI182" i="2"/>
  <c r="BI139" i="2"/>
  <c r="BI207" i="2"/>
  <c r="BI149" i="2"/>
  <c r="BI135" i="2"/>
  <c r="BI125" i="2"/>
  <c r="BI187" i="2"/>
  <c r="BI171" i="2"/>
  <c r="BI136" i="2"/>
  <c r="BI225" i="2"/>
  <c r="BI213" i="2"/>
  <c r="BI193" i="2"/>
  <c r="BI145" i="2"/>
  <c r="BI230" i="2"/>
  <c r="BI159" i="2"/>
  <c r="BI237" i="2"/>
  <c r="BI173" i="2"/>
  <c r="BI223" i="2"/>
  <c r="BI150" i="2"/>
  <c r="BI117" i="2"/>
  <c r="BI200" i="2"/>
  <c r="BI127" i="2"/>
  <c r="BI221" i="2"/>
  <c r="BI162" i="2"/>
  <c r="BI188" i="2"/>
  <c r="BI178" i="2"/>
  <c r="BI140" i="2"/>
  <c r="BI175" i="2"/>
  <c r="BI132" i="2"/>
  <c r="BI192" i="2"/>
  <c r="BI203" i="2"/>
  <c r="BI156" i="2"/>
  <c r="AS94" i="1"/>
  <c r="BI183" i="2"/>
  <c r="BI129" i="2"/>
  <c r="BI118" i="2"/>
  <c r="BI169" i="2"/>
  <c r="BI209" i="2"/>
  <c r="BI168" i="2"/>
  <c r="BI217" i="2"/>
  <c r="BI170" i="2"/>
  <c r="BI134" i="2"/>
  <c r="BI121" i="2"/>
  <c r="BI172" i="2"/>
  <c r="BI119" i="2"/>
  <c r="BI194" i="2"/>
  <c r="BI176" i="2"/>
  <c r="BI228" i="2"/>
  <c r="BI180" i="2"/>
  <c r="BI185" i="2"/>
  <c r="BI220" i="2"/>
  <c r="BI210" i="2"/>
  <c r="BI186" i="2"/>
  <c r="BI146" i="2"/>
  <c r="BI131" i="2"/>
  <c r="BI224" i="2"/>
  <c r="BI206" i="2"/>
  <c r="BI196" i="2"/>
  <c r="BI234" i="2"/>
  <c r="BI238" i="2"/>
  <c r="BI191" i="2"/>
  <c r="BI123" i="2"/>
  <c r="BI215" i="2"/>
  <c r="BI137" i="2"/>
  <c r="BI161" i="2"/>
  <c r="BI235" i="2"/>
  <c r="BI202" i="2"/>
  <c r="BI195" i="2"/>
  <c r="BI166" i="2"/>
  <c r="BI148" i="2"/>
  <c r="BI181" i="2"/>
  <c r="BI153" i="2"/>
  <c r="BI165" i="2"/>
  <c r="BI122" i="2"/>
  <c r="BI142" i="2"/>
  <c r="BI197" i="2"/>
  <c r="BI133" i="2"/>
  <c r="BI226" i="2"/>
  <c r="BI201" i="2"/>
  <c r="BI147" i="2"/>
  <c r="BI211" i="2"/>
  <c r="BI160" i="2"/>
  <c r="BI128" i="2"/>
  <c r="BI124" i="2"/>
  <c r="BI126" i="2"/>
  <c r="BI120" i="2"/>
  <c r="BI151" i="2"/>
  <c r="BI167" i="2"/>
  <c r="BI163" i="2"/>
  <c r="BI208" i="2"/>
  <c r="BI152" i="2"/>
  <c r="BI212" i="2"/>
  <c r="BI158" i="2"/>
  <c r="BI179" i="2"/>
  <c r="BI214" i="2"/>
  <c r="BI184" i="2"/>
  <c r="BI157" i="2"/>
  <c r="P227" i="2" l="1"/>
  <c r="BI116" i="2"/>
  <c r="N227" i="2"/>
  <c r="P116" i="2"/>
  <c r="P115" i="2" s="1"/>
  <c r="P236" i="2"/>
  <c r="N116" i="2"/>
  <c r="BI227" i="2"/>
  <c r="N236" i="2"/>
  <c r="BI236" i="2"/>
  <c r="R116" i="2"/>
  <c r="R115" i="2" s="1"/>
  <c r="R236" i="2"/>
  <c r="BC188" i="2"/>
  <c r="BC122" i="2"/>
  <c r="BC124" i="2"/>
  <c r="BC126" i="2"/>
  <c r="BC135" i="2"/>
  <c r="BC164" i="2"/>
  <c r="BC166" i="2"/>
  <c r="BC167" i="2"/>
  <c r="BC170" i="2"/>
  <c r="BC181" i="2"/>
  <c r="BC183" i="2"/>
  <c r="BC185" i="2"/>
  <c r="BC195" i="2"/>
  <c r="BC216" i="2"/>
  <c r="BC220" i="2"/>
  <c r="F90" i="2"/>
  <c r="BC118" i="2"/>
  <c r="BC134" i="2"/>
  <c r="BC146" i="2"/>
  <c r="BC147" i="2"/>
  <c r="BC150" i="2"/>
  <c r="BC151" i="2"/>
  <c r="BC169" i="2"/>
  <c r="BC179" i="2"/>
  <c r="BC201" i="2"/>
  <c r="BC119" i="2"/>
  <c r="BC121" i="2"/>
  <c r="BC123" i="2"/>
  <c r="BC129" i="2"/>
  <c r="BC132" i="2"/>
  <c r="BC136" i="2"/>
  <c r="BC140" i="2"/>
  <c r="BC141" i="2"/>
  <c r="BC162" i="2"/>
  <c r="BC165" i="2"/>
  <c r="BC168" i="2"/>
  <c r="BC173" i="2"/>
  <c r="BC184" i="2"/>
  <c r="BC198" i="2"/>
  <c r="BC208" i="2"/>
  <c r="BC144" i="2"/>
  <c r="BC145" i="2"/>
  <c r="BC148" i="2"/>
  <c r="BC154" i="2"/>
  <c r="BC157" i="2"/>
  <c r="BC171" i="2"/>
  <c r="BC180" i="2"/>
  <c r="BC190" i="2"/>
  <c r="BC197" i="2"/>
  <c r="BC199" i="2"/>
  <c r="BC235" i="2"/>
  <c r="BC237" i="2"/>
  <c r="BC163" i="2"/>
  <c r="BC192" i="2"/>
  <c r="BC211" i="2"/>
  <c r="BC130" i="2"/>
  <c r="BC131" i="2"/>
  <c r="BC133" i="2"/>
  <c r="BC153" i="2"/>
  <c r="BC191" i="2"/>
  <c r="BC200" i="2"/>
  <c r="BC213" i="2"/>
  <c r="BC219" i="2"/>
  <c r="BC222" i="2"/>
  <c r="BC137" i="2"/>
  <c r="BC189" i="2"/>
  <c r="BC196" i="2"/>
  <c r="BC202" i="2"/>
  <c r="BC217" i="2"/>
  <c r="BC221" i="2"/>
  <c r="BC138" i="2"/>
  <c r="BC149" i="2"/>
  <c r="BC155" i="2"/>
  <c r="BC158" i="2"/>
  <c r="BC161" i="2"/>
  <c r="BC172" i="2"/>
  <c r="BC174" i="2"/>
  <c r="BC176" i="2"/>
  <c r="BC178" i="2"/>
  <c r="BC206" i="2"/>
  <c r="BC212" i="2"/>
  <c r="BC230" i="2"/>
  <c r="BC232" i="2"/>
  <c r="BC234" i="2"/>
  <c r="BC127" i="2"/>
  <c r="BC143" i="2"/>
  <c r="BC156" i="2"/>
  <c r="BC159" i="2"/>
  <c r="BC187" i="2"/>
  <c r="BC193" i="2"/>
  <c r="BC194" i="2"/>
  <c r="BC204" i="2"/>
  <c r="BC209" i="2"/>
  <c r="BC210" i="2"/>
  <c r="BC215" i="2"/>
  <c r="BC218" i="2"/>
  <c r="BC223" i="2"/>
  <c r="BC225" i="2"/>
  <c r="BC238" i="2"/>
  <c r="BC117" i="2"/>
  <c r="BC125" i="2"/>
  <c r="BC128" i="2"/>
  <c r="BC142" i="2"/>
  <c r="BC177" i="2"/>
  <c r="BC186" i="2"/>
  <c r="BC203" i="2"/>
  <c r="BC224" i="2"/>
  <c r="BC226" i="2"/>
  <c r="BC228" i="2"/>
  <c r="BC120" i="2"/>
  <c r="BC139" i="2"/>
  <c r="BC152" i="2"/>
  <c r="BC160" i="2"/>
  <c r="BC175" i="2"/>
  <c r="BC182" i="2"/>
  <c r="BC205" i="2"/>
  <c r="BC207" i="2"/>
  <c r="BC214" i="2"/>
  <c r="F33" i="2"/>
  <c r="BB95" i="1" s="1"/>
  <c r="BB94" i="1" s="1"/>
  <c r="AX94" i="1" s="1"/>
  <c r="F34" i="2"/>
  <c r="BC95" i="1"/>
  <c r="BC94" i="1" s="1"/>
  <c r="AY94" i="1" s="1"/>
  <c r="F32" i="2"/>
  <c r="BA95" i="1" s="1"/>
  <c r="BA94" i="1" s="1"/>
  <c r="W30" i="1" s="1"/>
  <c r="AW95" i="1"/>
  <c r="F35" i="2"/>
  <c r="BD95" i="1" s="1"/>
  <c r="BD94" i="1" s="1"/>
  <c r="W33" i="1" s="1"/>
  <c r="N115" i="2" l="1"/>
  <c r="AU95" i="1" s="1"/>
  <c r="AU94" i="1" s="1"/>
  <c r="BI115" i="2"/>
  <c r="AV95" i="1"/>
  <c r="AT95" i="1" s="1"/>
  <c r="W32" i="1"/>
  <c r="F31" i="2"/>
  <c r="AZ95" i="1" s="1"/>
  <c r="AZ94" i="1" s="1"/>
  <c r="W29" i="1" s="1"/>
  <c r="AW94" i="1"/>
  <c r="AK30" i="1" s="1"/>
  <c r="W31" i="1"/>
  <c r="AG95" i="1" l="1"/>
  <c r="AG94" i="1" s="1"/>
  <c r="AK26" i="1" s="1"/>
  <c r="AV94" i="1"/>
  <c r="AK29" i="1" s="1"/>
  <c r="AK35" i="1" l="1"/>
  <c r="AN95" i="1"/>
  <c r="AT94" i="1"/>
  <c r="AN94" i="1" l="1"/>
</calcChain>
</file>

<file path=xl/sharedStrings.xml><?xml version="1.0" encoding="utf-8"?>
<sst xmlns="http://schemas.openxmlformats.org/spreadsheetml/2006/main" count="2019" uniqueCount="590">
  <si>
    <t>Export Komplet</t>
  </si>
  <si>
    <t/>
  </si>
  <si>
    <t>2.0</t>
  </si>
  <si>
    <t>ZAMOK</t>
  </si>
  <si>
    <t>False</t>
  </si>
  <si>
    <t>{dde922eb-565a-4d43-bcf1-ef8bfb38a5b0}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</si>
  <si>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</si>
  <si>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</si>
  <si>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</si>
  <si>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</si>
  <si>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</si>
  <si>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</si>
  <si>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</si>
  <si>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</si>
  <si>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</si>
  <si>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</si>
  <si>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</si>
  <si>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eskalátorů a travelátorů v obvodu OŘ PHA 2024-2025</t>
  </si>
  <si>
    <t>KSO:</t>
  </si>
  <si>
    <t>CC-CZ:</t>
  </si>
  <si>
    <t>Místo:</t>
  </si>
  <si>
    <t>obvod OŘ Praha</t>
  </si>
  <si>
    <t>Datum:</t>
  </si>
  <si>
    <t>15. 10. 2024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</si>
  <si>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</si>
  <si>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</si>
  <si>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</si>
  <si>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</si>
  <si>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</si>
  <si>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</si>
  <si>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</si>
  <si>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</si>
  <si>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</si>
  <si>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</si>
  <si>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</si>
  <si>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</si>
  <si>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</si>
  <si>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</si>
  <si>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</si>
  <si>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</si>
  <si>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</si>
  <si>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</si>
  <si>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</si>
  <si>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</si>
  <si>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</si>
  <si>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</si>
  <si>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</si>
  <si>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</si>
  <si>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</si>
  <si>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</si>
  <si>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</si>
  <si>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</si>
  <si>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</si>
  <si>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</si>
  <si>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</si>
  <si>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</si>
  <si>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</si>
  <si>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</si>
  <si>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</si>
  <si>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</si>
  <si>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</si>
  <si>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</si>
  <si>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</si>
  <si>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</si>
  <si>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</si>
  <si>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</si>
  <si>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</si>
  <si>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</si>
  <si>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</si>
  <si>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</si>
  <si>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</si>
  <si>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</si>
  <si>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</si>
  <si>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</si>
  <si>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</si>
  <si>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</si>
  <si>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</si>
  <si>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</si>
  <si>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</si>
  <si>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</si>
  <si>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</si>
  <si>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</si>
  <si>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</si>
  <si>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</si>
  <si>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</si>
  <si>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</si>
  <si>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</si>
  <si>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</si>
  <si>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</si>
  <si>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</si>
  <si>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</si>
  <si>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MAT - Materiál</t>
  </si>
  <si>
    <t>02 - Výjezdy, práce a zkoušky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</si>
  <si>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</si>
  <si>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</si>
  <si>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</si>
  <si>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</si>
  <si>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</si>
  <si>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</si>
  <si>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</si>
  <si>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</si>
  <si>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</si>
  <si>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</si>
  <si>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</si>
  <si>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MAT</t>
  </si>
  <si>
    <t>Materiál</t>
  </si>
  <si>
    <t>ROZPOCET</t>
  </si>
  <si>
    <t>M</t>
  </si>
  <si>
    <t>Pol1</t>
  </si>
  <si>
    <t>bezpečnostní spínač chybějící nástupní desky</t>
  </si>
  <si>
    <t>ks</t>
  </si>
  <si>
    <t>8</t>
  </si>
  <si>
    <t>4</t>
  </si>
  <si>
    <t>-486507361</t>
  </si>
  <si>
    <t>Pol2</t>
  </si>
  <si>
    <t>bezpečnostní spínač chybějícího stupně</t>
  </si>
  <si>
    <t>1911087657</t>
  </si>
  <si>
    <t>3</t>
  </si>
  <si>
    <t>Pol3</t>
  </si>
  <si>
    <t>bezpečnostní spínač pohybu hřebenové desky</t>
  </si>
  <si>
    <t>-242605864</t>
  </si>
  <si>
    <t>Pol4</t>
  </si>
  <si>
    <t>bezpečnostní spínač pohybu napínacího vozíku</t>
  </si>
  <si>
    <t>-19350372</t>
  </si>
  <si>
    <t>5</t>
  </si>
  <si>
    <t>Pol4.1</t>
  </si>
  <si>
    <t>spínač vstupu madla</t>
  </si>
  <si>
    <t>1913020345</t>
  </si>
  <si>
    <t>6</t>
  </si>
  <si>
    <t>Pol4.2</t>
  </si>
  <si>
    <t>koncový vypínač hrdla madla</t>
  </si>
  <si>
    <t>2058420854</t>
  </si>
  <si>
    <t>7</t>
  </si>
  <si>
    <t>Pol5</t>
  </si>
  <si>
    <t>čelisti brzdy s obložením (pár)</t>
  </si>
  <si>
    <t>pár</t>
  </si>
  <si>
    <t>1640999141</t>
  </si>
  <si>
    <t>Pol5.1</t>
  </si>
  <si>
    <t>cívka brzdy</t>
  </si>
  <si>
    <t>2005028352</t>
  </si>
  <si>
    <t>9</t>
  </si>
  <si>
    <t>Pol6</t>
  </si>
  <si>
    <t>datový převodník signálů RSFF</t>
  </si>
  <si>
    <t>456156895</t>
  </si>
  <si>
    <t>10</t>
  </si>
  <si>
    <t>Pol9</t>
  </si>
  <si>
    <t>hnací kolo madla</t>
  </si>
  <si>
    <t>-1967471941</t>
  </si>
  <si>
    <t>11</t>
  </si>
  <si>
    <t>Pol10</t>
  </si>
  <si>
    <t>hřeben stírací žlutý levý</t>
  </si>
  <si>
    <t>1737464254</t>
  </si>
  <si>
    <t>12</t>
  </si>
  <si>
    <t>Pol11</t>
  </si>
  <si>
    <t>hřeben stírací žlutý pravý</t>
  </si>
  <si>
    <t>-2027794157</t>
  </si>
  <si>
    <t>13</t>
  </si>
  <si>
    <t>Pol12</t>
  </si>
  <si>
    <t>hřeben stírací žlutý střední</t>
  </si>
  <si>
    <t>-141552693</t>
  </si>
  <si>
    <t>14</t>
  </si>
  <si>
    <t>Pol13</t>
  </si>
  <si>
    <t>hřebenová deska do horní stanice</t>
  </si>
  <si>
    <t>812977788</t>
  </si>
  <si>
    <t>Pol14</t>
  </si>
  <si>
    <t>hřebenová deska do spodní stanice</t>
  </si>
  <si>
    <t>-1954599295</t>
  </si>
  <si>
    <t>16</t>
  </si>
  <si>
    <t>Pol15</t>
  </si>
  <si>
    <t>kartáč odkláněcí ohnutý z náklonu do nástupiště</t>
  </si>
  <si>
    <t>-428541877</t>
  </si>
  <si>
    <t>17</t>
  </si>
  <si>
    <t>Pol16</t>
  </si>
  <si>
    <t>kartáč odkláněcí rovný díl v náklonu</t>
  </si>
  <si>
    <t>m</t>
  </si>
  <si>
    <t>239486270</t>
  </si>
  <si>
    <t>18</t>
  </si>
  <si>
    <t>Pol16.1</t>
  </si>
  <si>
    <t>zakončení odkláněcího kartáče - horní</t>
  </si>
  <si>
    <t>-927506056</t>
  </si>
  <si>
    <t>19</t>
  </si>
  <si>
    <t>Pol16.2</t>
  </si>
  <si>
    <t>zakončení odkláněcího kartáče - spodní</t>
  </si>
  <si>
    <t>1622339835</t>
  </si>
  <si>
    <t>20</t>
  </si>
  <si>
    <t>Pol16.3</t>
  </si>
  <si>
    <t>hliníkový profil kartáče</t>
  </si>
  <si>
    <t>1531825555</t>
  </si>
  <si>
    <t>Pol17</t>
  </si>
  <si>
    <t>kladka antistatická</t>
  </si>
  <si>
    <t>395832513</t>
  </si>
  <si>
    <t>22</t>
  </si>
  <si>
    <t>Pol18</t>
  </si>
  <si>
    <t>kladka přítlačného řetězu hnacího kola madla</t>
  </si>
  <si>
    <t>278375219</t>
  </si>
  <si>
    <t>23</t>
  </si>
  <si>
    <t>Pol19</t>
  </si>
  <si>
    <t>kladka schodnicového (tažného) řetězu</t>
  </si>
  <si>
    <t>-1439830837</t>
  </si>
  <si>
    <t>24</t>
  </si>
  <si>
    <t>Pol20</t>
  </si>
  <si>
    <t>kladka stupně s ložiskem</t>
  </si>
  <si>
    <t>349464340</t>
  </si>
  <si>
    <t>25</t>
  </si>
  <si>
    <t>Pol21</t>
  </si>
  <si>
    <t>kladka vedení madla podpěrná rovná s ložisky</t>
  </si>
  <si>
    <t>1231620392</t>
  </si>
  <si>
    <t>26</t>
  </si>
  <si>
    <t>Pol21.1</t>
  </si>
  <si>
    <t>kladka vedení madla s klínem</t>
  </si>
  <si>
    <t>1799075377</t>
  </si>
  <si>
    <t>27</t>
  </si>
  <si>
    <t>Pol21.2</t>
  </si>
  <si>
    <t>napínací rolna pohonu madla</t>
  </si>
  <si>
    <t>-2042445188</t>
  </si>
  <si>
    <t>28</t>
  </si>
  <si>
    <t>Pol22</t>
  </si>
  <si>
    <t>kluzák vedení řetězu hlavního pohonu</t>
  </si>
  <si>
    <t>209862056</t>
  </si>
  <si>
    <t>29</t>
  </si>
  <si>
    <t>Pol24</t>
  </si>
  <si>
    <t>magnet brzdy</t>
  </si>
  <si>
    <t>-667226008</t>
  </si>
  <si>
    <t>30</t>
  </si>
  <si>
    <t>Pol24.1</t>
  </si>
  <si>
    <t>pakna brzdy FT823</t>
  </si>
  <si>
    <t>-362087887</t>
  </si>
  <si>
    <t>31</t>
  </si>
  <si>
    <t>Pol25</t>
  </si>
  <si>
    <t>motor eskalátoru/travelátoru (hlavní pohon)</t>
  </si>
  <si>
    <t>-925133284</t>
  </si>
  <si>
    <t>32</t>
  </si>
  <si>
    <t>Pol25.3</t>
  </si>
  <si>
    <t>pohon madla kompletní</t>
  </si>
  <si>
    <t>-414023603</t>
  </si>
  <si>
    <t>33</t>
  </si>
  <si>
    <t>Pol25.1</t>
  </si>
  <si>
    <t>ložiskový domeček hl. pohonu</t>
  </si>
  <si>
    <t>-1009796041</t>
  </si>
  <si>
    <t>34</t>
  </si>
  <si>
    <t>Pol25.2</t>
  </si>
  <si>
    <t>ložiskový domeček hřídele pohonu madla</t>
  </si>
  <si>
    <t>-1788441384</t>
  </si>
  <si>
    <t>35</t>
  </si>
  <si>
    <t>Pol25.4</t>
  </si>
  <si>
    <t>hřídel pohonu madla</t>
  </si>
  <si>
    <t>1102959169</t>
  </si>
  <si>
    <t>36</t>
  </si>
  <si>
    <t>Pol25.5</t>
  </si>
  <si>
    <t>řetězové kolo hřídele pohonu madla</t>
  </si>
  <si>
    <t>1813560997</t>
  </si>
  <si>
    <t>37</t>
  </si>
  <si>
    <t>Pol26</t>
  </si>
  <si>
    <t>nástupní deska do horní stanice</t>
  </si>
  <si>
    <t>-153175034</t>
  </si>
  <si>
    <t>38</t>
  </si>
  <si>
    <t>Pol27</t>
  </si>
  <si>
    <t>nástupní deska do spodní stanice</t>
  </si>
  <si>
    <t>-421482883</t>
  </si>
  <si>
    <t>39</t>
  </si>
  <si>
    <t>Pol28</t>
  </si>
  <si>
    <t>olej převodový syntetický</t>
  </si>
  <si>
    <t>l</t>
  </si>
  <si>
    <t>-220975625</t>
  </si>
  <si>
    <t>40</t>
  </si>
  <si>
    <t>Pol28.1</t>
  </si>
  <si>
    <t>olej pro ztratné mazání</t>
  </si>
  <si>
    <t>-1146150746</t>
  </si>
  <si>
    <t>41</t>
  </si>
  <si>
    <t>Pol29</t>
  </si>
  <si>
    <t>osvětlení hřebenové desky</t>
  </si>
  <si>
    <t>-2077841689</t>
  </si>
  <si>
    <t>42</t>
  </si>
  <si>
    <t>Pol30</t>
  </si>
  <si>
    <t>osvětlení podschodnicové</t>
  </si>
  <si>
    <t>-1615689992</t>
  </si>
  <si>
    <t>43</t>
  </si>
  <si>
    <t>Pol31</t>
  </si>
  <si>
    <t>ovladač eskalátoru do horní stanice s displejem</t>
  </si>
  <si>
    <t>-896042236</t>
  </si>
  <si>
    <t>44</t>
  </si>
  <si>
    <t>Pol31.1</t>
  </si>
  <si>
    <t>displej chybových hlášek</t>
  </si>
  <si>
    <t>297478048</t>
  </si>
  <si>
    <t>45</t>
  </si>
  <si>
    <t>Pol31.2</t>
  </si>
  <si>
    <t>elektronický monitoring rychlosti SG-02-01</t>
  </si>
  <si>
    <t>1285625619</t>
  </si>
  <si>
    <t>46</t>
  </si>
  <si>
    <t>Pol32</t>
  </si>
  <si>
    <t>ovladač eskalátoru do spodní stanice</t>
  </si>
  <si>
    <t>1944587143</t>
  </si>
  <si>
    <t>47</t>
  </si>
  <si>
    <t>Pol33</t>
  </si>
  <si>
    <t>převodovka eskalátoru/travelátoru</t>
  </si>
  <si>
    <t>-1463353735</t>
  </si>
  <si>
    <t>48</t>
  </si>
  <si>
    <t>Pol34</t>
  </si>
  <si>
    <t>přítlačný řetěz hnacího kola madla kompletní s pružinou</t>
  </si>
  <si>
    <t>2072378514</t>
  </si>
  <si>
    <t>49</t>
  </si>
  <si>
    <t>Pol35</t>
  </si>
  <si>
    <t>řetěz hnací hlavního pohonu (kompletní hnací řetěz hp.)</t>
  </si>
  <si>
    <t>-32238253</t>
  </si>
  <si>
    <t>50</t>
  </si>
  <si>
    <t>Pol36</t>
  </si>
  <si>
    <t>řetěz hnací pohonu madla (kompletní hnací pohon)</t>
  </si>
  <si>
    <t>1272491242</t>
  </si>
  <si>
    <t>51</t>
  </si>
  <si>
    <t>Pol37</t>
  </si>
  <si>
    <t>řídící deska eskalátoru/travelátoru</t>
  </si>
  <si>
    <t>-587406083</t>
  </si>
  <si>
    <t>52</t>
  </si>
  <si>
    <t>Pol38</t>
  </si>
  <si>
    <t>schodnicový (tažný) řetěz eskalátoru/travelátoru desetičlánek</t>
  </si>
  <si>
    <t>726469186</t>
  </si>
  <si>
    <t>53</t>
  </si>
  <si>
    <t>Pol39</t>
  </si>
  <si>
    <t>schodnicový (tažný) řetěz eskalátoru/travelátoru dvojčlánek</t>
  </si>
  <si>
    <t>-236707312</t>
  </si>
  <si>
    <t>54</t>
  </si>
  <si>
    <t>Pol40</t>
  </si>
  <si>
    <t>schodnicový (tažný) řetěz eskalátoru/traveláru jednočlánek</t>
  </si>
  <si>
    <t>-1088326730</t>
  </si>
  <si>
    <t>55</t>
  </si>
  <si>
    <t>Pol40.7</t>
  </si>
  <si>
    <t>paletový řetěz desetičlánek</t>
  </si>
  <si>
    <t>1178888206</t>
  </si>
  <si>
    <t>56</t>
  </si>
  <si>
    <t>Pol40.8</t>
  </si>
  <si>
    <t>paletový řetěz dvojčlánek</t>
  </si>
  <si>
    <t>-1794736683</t>
  </si>
  <si>
    <t>57</t>
  </si>
  <si>
    <t>Pol40.1</t>
  </si>
  <si>
    <t>kolej schodnicového řetězu</t>
  </si>
  <si>
    <t>1687368599</t>
  </si>
  <si>
    <t>58</t>
  </si>
  <si>
    <t>Pol40.2</t>
  </si>
  <si>
    <t>kolej vedení schodnice</t>
  </si>
  <si>
    <t>-501345117</t>
  </si>
  <si>
    <t>59</t>
  </si>
  <si>
    <t>Pol36.1</t>
  </si>
  <si>
    <t>vymezovací podložka schodn. řetězu</t>
  </si>
  <si>
    <t>489316364</t>
  </si>
  <si>
    <t>60</t>
  </si>
  <si>
    <t>Pol7</t>
  </si>
  <si>
    <t>dočasná náhrada skla do horní stanice</t>
  </si>
  <si>
    <t>m2</t>
  </si>
  <si>
    <t>2091702557</t>
  </si>
  <si>
    <t>61</t>
  </si>
  <si>
    <t>Pol8</t>
  </si>
  <si>
    <t>dočasná náhrada skla do spodní stanice</t>
  </si>
  <si>
    <t>-1616580317</t>
  </si>
  <si>
    <t>62</t>
  </si>
  <si>
    <t>Pol8.1</t>
  </si>
  <si>
    <t>dočasná náhrada skla - středový segment</t>
  </si>
  <si>
    <t>951886839</t>
  </si>
  <si>
    <t>63</t>
  </si>
  <si>
    <t>Pol41</t>
  </si>
  <si>
    <t>sklo balustrády do horní stanice</t>
  </si>
  <si>
    <t>-645155483</t>
  </si>
  <si>
    <t>64</t>
  </si>
  <si>
    <t>Pol42</t>
  </si>
  <si>
    <t>sklo balustrády do spodní stanice</t>
  </si>
  <si>
    <t>-337950532</t>
  </si>
  <si>
    <t>65</t>
  </si>
  <si>
    <t>Pol42.5</t>
  </si>
  <si>
    <t>sklo balustrády - středový segment</t>
  </si>
  <si>
    <t>-369554498</t>
  </si>
  <si>
    <t>66</t>
  </si>
  <si>
    <t>Pol42.1</t>
  </si>
  <si>
    <t>pérka /pružinová spona/ pro uchycení skla</t>
  </si>
  <si>
    <t>-966563106</t>
  </si>
  <si>
    <t>67</t>
  </si>
  <si>
    <t>Pol43</t>
  </si>
  <si>
    <t>směrová signalizace pohybu eskalátoru/travelátoru ve stanici</t>
  </si>
  <si>
    <t>-81898468</t>
  </si>
  <si>
    <t>68</t>
  </si>
  <si>
    <t>Pol44</t>
  </si>
  <si>
    <t>snímač chybějícího stupně</t>
  </si>
  <si>
    <t>962208180</t>
  </si>
  <si>
    <t>69</t>
  </si>
  <si>
    <t>Pol45</t>
  </si>
  <si>
    <t>snímač pohybu madla</t>
  </si>
  <si>
    <t>-1527704580</t>
  </si>
  <si>
    <t>70</t>
  </si>
  <si>
    <t>Pol46</t>
  </si>
  <si>
    <t>snímač rychlosti motoru NRD</t>
  </si>
  <si>
    <t>217657817</t>
  </si>
  <si>
    <t>71</t>
  </si>
  <si>
    <t>Pol47</t>
  </si>
  <si>
    <t>snímač zatížení nástupní piezo pro rozjezd eskalátoru/travelátoru</t>
  </si>
  <si>
    <t>-188112389</t>
  </si>
  <si>
    <t>72</t>
  </si>
  <si>
    <t>Pol47.5</t>
  </si>
  <si>
    <t>snímač induktivní IE538</t>
  </si>
  <si>
    <t>444350561</t>
  </si>
  <si>
    <t>73</t>
  </si>
  <si>
    <t>Pol47.6</t>
  </si>
  <si>
    <t>snímač protržení řetězu</t>
  </si>
  <si>
    <t>-724190722</t>
  </si>
  <si>
    <t>74</t>
  </si>
  <si>
    <t>Pol47.7</t>
  </si>
  <si>
    <t>pouzdro schodnicového řetězu</t>
  </si>
  <si>
    <t>217648860</t>
  </si>
  <si>
    <t>75</t>
  </si>
  <si>
    <t>Pol47.1</t>
  </si>
  <si>
    <t>stykač 3RT1026</t>
  </si>
  <si>
    <t>-963417718</t>
  </si>
  <si>
    <t>76</t>
  </si>
  <si>
    <t>Pol47.3</t>
  </si>
  <si>
    <t>časové relé</t>
  </si>
  <si>
    <t>1706342431</t>
  </si>
  <si>
    <t>77</t>
  </si>
  <si>
    <t>Pol47.2</t>
  </si>
  <si>
    <t>pomocný kontakt 1Z+1R 3RH1921-2DA11</t>
  </si>
  <si>
    <t>-2144730497</t>
  </si>
  <si>
    <t>78</t>
  </si>
  <si>
    <t>Pol47.4</t>
  </si>
  <si>
    <t>modul otáček TSR 6800-5700</t>
  </si>
  <si>
    <t>-185238389</t>
  </si>
  <si>
    <t>79</t>
  </si>
  <si>
    <t>Pol48</t>
  </si>
  <si>
    <t>spojka</t>
  </si>
  <si>
    <t>253090385</t>
  </si>
  <si>
    <t>80</t>
  </si>
  <si>
    <t>Pol49</t>
  </si>
  <si>
    <t>spouštěcí klíček</t>
  </si>
  <si>
    <t>1892655303</t>
  </si>
  <si>
    <t>81</t>
  </si>
  <si>
    <t>Pol49.1</t>
  </si>
  <si>
    <t>klíčový ovladač vč. STOP tlačítka</t>
  </si>
  <si>
    <t>93299250</t>
  </si>
  <si>
    <t>82</t>
  </si>
  <si>
    <t>Pol50</t>
  </si>
  <si>
    <t>stupeň hlinikový kompletní s kladkami 1000mm</t>
  </si>
  <si>
    <t>-913018319</t>
  </si>
  <si>
    <t>83</t>
  </si>
  <si>
    <t>Pol50.2</t>
  </si>
  <si>
    <t>schodnice 1000mm šedá</t>
  </si>
  <si>
    <t>-12756973</t>
  </si>
  <si>
    <t>84</t>
  </si>
  <si>
    <t>Pol50.3</t>
  </si>
  <si>
    <t>paleta travelátoru 1000mm šedá</t>
  </si>
  <si>
    <t>-1966038292</t>
  </si>
  <si>
    <t>85</t>
  </si>
  <si>
    <t>Pol53</t>
  </si>
  <si>
    <t>vodítko (vedení) stupňů</t>
  </si>
  <si>
    <t>-135196695</t>
  </si>
  <si>
    <t>86</t>
  </si>
  <si>
    <t>Pol23</t>
  </si>
  <si>
    <t>madlo eskalátoru</t>
  </si>
  <si>
    <t>-16251276</t>
  </si>
  <si>
    <t>87</t>
  </si>
  <si>
    <t>Pol51</t>
  </si>
  <si>
    <t>teflonové vedení madla</t>
  </si>
  <si>
    <t>-1677591106</t>
  </si>
  <si>
    <t>88</t>
  </si>
  <si>
    <t>Pol51.6</t>
  </si>
  <si>
    <t>vodící vložka madla</t>
  </si>
  <si>
    <t>-1252732697</t>
  </si>
  <si>
    <t>89</t>
  </si>
  <si>
    <t>Pol51.1</t>
  </si>
  <si>
    <t>hliníkový profil vedení madla rovný - spodní</t>
  </si>
  <si>
    <t>480857375</t>
  </si>
  <si>
    <t>90</t>
  </si>
  <si>
    <t>Pol51.2</t>
  </si>
  <si>
    <t>hliníkový profil vedení madla rovný - horní</t>
  </si>
  <si>
    <t>1732230963</t>
  </si>
  <si>
    <t>91</t>
  </si>
  <si>
    <t>Pol51.3</t>
  </si>
  <si>
    <t>hliníkový profil obloukový - horní</t>
  </si>
  <si>
    <t>1404122823</t>
  </si>
  <si>
    <t>92</t>
  </si>
  <si>
    <t>Pol51.4</t>
  </si>
  <si>
    <t>hliníkový profil obloukový - dolní</t>
  </si>
  <si>
    <t>1674764469</t>
  </si>
  <si>
    <t>93</t>
  </si>
  <si>
    <t>Pol52</t>
  </si>
  <si>
    <t>válečkové vedení madla v oblouku balustrády</t>
  </si>
  <si>
    <t>2006353381</t>
  </si>
  <si>
    <t>94</t>
  </si>
  <si>
    <t>Pol54</t>
  </si>
  <si>
    <t>vstup (hrdlo) madla komplet se spínačem</t>
  </si>
  <si>
    <t>-930106588</t>
  </si>
  <si>
    <t>95</t>
  </si>
  <si>
    <t>Pol54.5</t>
  </si>
  <si>
    <t>hrdlo madla - pravé</t>
  </si>
  <si>
    <t>1293350661</t>
  </si>
  <si>
    <t>96</t>
  </si>
  <si>
    <t>Pol54.6</t>
  </si>
  <si>
    <t>hrdlo madla - levé</t>
  </si>
  <si>
    <t>-382226576</t>
  </si>
  <si>
    <t>97</t>
  </si>
  <si>
    <t>Pol54.1</t>
  </si>
  <si>
    <t>řemen pohonu madla</t>
  </si>
  <si>
    <t>-1491430960</t>
  </si>
  <si>
    <t>98</t>
  </si>
  <si>
    <t>Pol54.2</t>
  </si>
  <si>
    <t>řetízek oblouku madla</t>
  </si>
  <si>
    <t>1508160007</t>
  </si>
  <si>
    <t>99</t>
  </si>
  <si>
    <t>Pol55</t>
  </si>
  <si>
    <t>zábrana (deflektor) proti šplhámí krajová s držákem</t>
  </si>
  <si>
    <t>840762256</t>
  </si>
  <si>
    <t>100</t>
  </si>
  <si>
    <t>Pol56</t>
  </si>
  <si>
    <t>zábrana (deflektor) proti šplhámí středová s držákem</t>
  </si>
  <si>
    <t>-1499686207</t>
  </si>
  <si>
    <t>101</t>
  </si>
  <si>
    <t>Pol57</t>
  </si>
  <si>
    <t>zdroj eskalátoru a travelátoru</t>
  </si>
  <si>
    <t>-1292491917</t>
  </si>
  <si>
    <t>102</t>
  </si>
  <si>
    <t>Pol58</t>
  </si>
  <si>
    <t>mazací systém esklátoru a travelátoru</t>
  </si>
  <si>
    <t>-26242592</t>
  </si>
  <si>
    <t>103</t>
  </si>
  <si>
    <t>Pol58.1</t>
  </si>
  <si>
    <t>trubička mazacího systému</t>
  </si>
  <si>
    <t>76689517</t>
  </si>
  <si>
    <t>104</t>
  </si>
  <si>
    <t>Pol58.2</t>
  </si>
  <si>
    <t>hadička mazacího systému</t>
  </si>
  <si>
    <t>1103926426</t>
  </si>
  <si>
    <t>105</t>
  </si>
  <si>
    <t>Pol58.3</t>
  </si>
  <si>
    <t>štětce mazací</t>
  </si>
  <si>
    <t>693530670</t>
  </si>
  <si>
    <t>106</t>
  </si>
  <si>
    <t>Pol58.4</t>
  </si>
  <si>
    <t>remonstation RS4R</t>
  </si>
  <si>
    <t>440693279</t>
  </si>
  <si>
    <t>107</t>
  </si>
  <si>
    <t>Pol58.5</t>
  </si>
  <si>
    <t>programovatelný automat řídícího systému S7-200, modul Siemens</t>
  </si>
  <si>
    <t>1760570880</t>
  </si>
  <si>
    <t>108</t>
  </si>
  <si>
    <t>Pol58.6</t>
  </si>
  <si>
    <t>rozšiřující modul Siemens pro signály vstupů a výstupů - rozšíření systému S7 - 200</t>
  </si>
  <si>
    <t>-686196345</t>
  </si>
  <si>
    <t>109</t>
  </si>
  <si>
    <t>Pol58.7</t>
  </si>
  <si>
    <t>baterie nouzového napájení 3,6V lithium ER14250</t>
  </si>
  <si>
    <t>-44721685</t>
  </si>
  <si>
    <t>110</t>
  </si>
  <si>
    <t>Pol58.8</t>
  </si>
  <si>
    <t>keramická pojistka 25A</t>
  </si>
  <si>
    <t>-381800736</t>
  </si>
  <si>
    <t>02</t>
  </si>
  <si>
    <t>Výjezdy, práce a zkoušky</t>
  </si>
  <si>
    <t>111</t>
  </si>
  <si>
    <t>K</t>
  </si>
  <si>
    <t>HZS3241</t>
  </si>
  <si>
    <t>Hodinová sazba práce bez ohledu na počet pracovníků včetně dopravy a zajištění prostoru pro provedení prací</t>
  </si>
  <si>
    <t>hodina</t>
  </si>
  <si>
    <t>957448446</t>
  </si>
  <si>
    <t>P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</si>
  <si>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</si>
  <si>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112</t>
  </si>
  <si>
    <t>4.01</t>
  </si>
  <si>
    <t>Příplatek za havarijní výjezd do 2h od nahlášení požadavku objednatelem v pracovní době 06:00-18:00h v pracovních dnech</t>
  </si>
  <si>
    <t>případ</t>
  </si>
  <si>
    <t>1878525336</t>
  </si>
  <si>
    <t>Poznámka k položce:_x000D_
jedná se o příplatek za mimořádný havarijní výjezd pro odstranění závady ( např. opětovné spuštění po mimořádném nouzovém zastavení).</t>
  </si>
  <si>
    <t>113</t>
  </si>
  <si>
    <t>4.02</t>
  </si>
  <si>
    <t>Příplatek za havarijní výjezd do 2h od nahlášení požadavku objednatelem mimo pracovní dobu 18:00-06:00h, o víkendech a svátcích</t>
  </si>
  <si>
    <t>-1014171683</t>
  </si>
  <si>
    <t>114</t>
  </si>
  <si>
    <t>P02</t>
  </si>
  <si>
    <t>Příplatek za výškové práce - použití plošiny nebo lešení</t>
  </si>
  <si>
    <t>2078576254</t>
  </si>
  <si>
    <t>115</t>
  </si>
  <si>
    <t>P03</t>
  </si>
  <si>
    <t>Zkouška po opravě a předání objednateli včetně protokolů</t>
  </si>
  <si>
    <t>-406040898</t>
  </si>
  <si>
    <t>03</t>
  </si>
  <si>
    <t>Odvoz a likvidace odpadu</t>
  </si>
  <si>
    <t>116</t>
  </si>
  <si>
    <t>P04</t>
  </si>
  <si>
    <t>t</t>
  </si>
  <si>
    <t>-1409063389</t>
  </si>
  <si>
    <t>117</t>
  </si>
  <si>
    <t>99701350R</t>
  </si>
  <si>
    <t>Odvoz výzisku z železného šrotu na místo určené objednatelem do 100 km se složením</t>
  </si>
  <si>
    <t>1716965275</t>
  </si>
  <si>
    <t>Individuální kalkulace</t>
  </si>
  <si>
    <t>Poznámka k položce:
Železný šrot bude odvezen a složen dle pokynů zástupce investora do sběrného místa smluvního odběratele kovového šrotu. 
Samotný železný šrot je majetkem investora. 
Hospodaření s vyzískaným materiálem (mimo odpad) bude prováděno v souladu se Směrnicí SŽ č. 42 ze dne 7.1.2013.</t>
  </si>
  <si>
    <t>SOUPIS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</si>
</sst>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0" borderId="22" xfId="0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center" vertical="center" wrapText="1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4" fontId="34" fillId="2" borderId="0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263525</xdr:colOff>
      <xdr:row>103</xdr:row>
      <xdr:rowOff>95250</xdr:rowOff>
    </xdr:from>
    <xdr:to>
      <xdr:col>8</xdr:col>
      <xdr:colOff>1101725</xdr:colOff>
      <xdr:row>108</xdr:row>
      <xdr:rowOff>9525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1925" y="790575"/>
          <a:ext cx="8382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35" t="s">
        <v>14</v>
      </c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R5" s="15"/>
      <c r="BE5" s="132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37" t="s">
        <v>17</v>
      </c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R6" s="15"/>
      <c r="BE6" s="133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33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33"/>
      <c r="BS8" s="12" t="s">
        <v>6</v>
      </c>
    </row>
    <row r="9" spans="1:74" ht="14.45" customHeight="1">
      <c r="B9" s="15"/>
      <c r="AR9" s="15"/>
      <c r="BE9" s="133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33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33"/>
      <c r="BS11" s="12" t="s">
        <v>6</v>
      </c>
    </row>
    <row r="12" spans="1:74" ht="6.95" customHeight="1">
      <c r="B12" s="15"/>
      <c r="AR12" s="15"/>
      <c r="BE12" s="133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33"/>
      <c r="BS13" s="12" t="s">
        <v>6</v>
      </c>
    </row>
    <row r="14" spans="1:74">
      <c r="B14" s="15"/>
      <c r="E14" s="138" t="s">
        <v>31</v>
      </c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22" t="s">
        <v>28</v>
      </c>
      <c r="AN14" s="24" t="s">
        <v>31</v>
      </c>
      <c r="AR14" s="15"/>
      <c r="BE14" s="133"/>
      <c r="BS14" s="12" t="s">
        <v>6</v>
      </c>
    </row>
    <row r="15" spans="1:74" ht="6.95" customHeight="1">
      <c r="B15" s="15"/>
      <c r="AR15" s="15"/>
      <c r="BE15" s="133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33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33"/>
      <c r="BS17" s="12" t="s">
        <v>34</v>
      </c>
    </row>
    <row r="18" spans="2:71" ht="6.95" customHeight="1">
      <c r="B18" s="15"/>
      <c r="AR18" s="15"/>
      <c r="BE18" s="133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33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33"/>
      <c r="BS20" s="12" t="s">
        <v>34</v>
      </c>
    </row>
    <row r="21" spans="2:71" ht="6.95" customHeight="1">
      <c r="B21" s="15"/>
      <c r="AR21" s="15"/>
      <c r="BE21" s="133"/>
    </row>
    <row r="22" spans="2:71" ht="12" customHeight="1">
      <c r="B22" s="15"/>
      <c r="D22" s="22" t="s">
        <v>37</v>
      </c>
      <c r="AR22" s="15"/>
      <c r="BE22" s="133"/>
    </row>
    <row r="23" spans="2:71" ht="16.5" customHeight="1">
      <c r="B23" s="15"/>
      <c r="E23" s="140" t="s">
        <v>1</v>
      </c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R23" s="15"/>
      <c r="BE23" s="133"/>
    </row>
    <row r="24" spans="2:71" ht="6.95" customHeight="1">
      <c r="B24" s="15"/>
      <c r="AR24" s="15"/>
      <c r="BE24" s="133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33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41" t="e">
        <f>ROUND(AG94,2)</f>
        <v>#REF!</v>
      </c>
      <c r="AL26" s="142"/>
      <c r="AM26" s="142"/>
      <c r="AN26" s="142"/>
      <c r="AO26" s="142"/>
      <c r="AR26" s="26"/>
      <c r="BE26" s="133"/>
    </row>
    <row r="27" spans="2:71" s="1" customFormat="1" ht="6.95" customHeight="1">
      <c r="B27" s="26"/>
      <c r="AR27" s="26"/>
      <c r="BE27" s="133"/>
    </row>
    <row r="28" spans="2:71" s="1" customFormat="1">
      <c r="B28" s="26"/>
      <c r="L28" s="143" t="s">
        <v>39</v>
      </c>
      <c r="M28" s="143"/>
      <c r="N28" s="143"/>
      <c r="O28" s="143"/>
      <c r="P28" s="143"/>
      <c r="W28" s="143" t="s">
        <v>40</v>
      </c>
      <c r="X28" s="143"/>
      <c r="Y28" s="143"/>
      <c r="Z28" s="143"/>
      <c r="AA28" s="143"/>
      <c r="AB28" s="143"/>
      <c r="AC28" s="143"/>
      <c r="AD28" s="143"/>
      <c r="AE28" s="143"/>
      <c r="AK28" s="143" t="s">
        <v>41</v>
      </c>
      <c r="AL28" s="143"/>
      <c r="AM28" s="143"/>
      <c r="AN28" s="143"/>
      <c r="AO28" s="143"/>
      <c r="AR28" s="26"/>
      <c r="BE28" s="133"/>
    </row>
    <row r="29" spans="2:71" s="2" customFormat="1" ht="14.45" customHeight="1">
      <c r="B29" s="30"/>
      <c r="D29" s="22" t="s">
        <v>42</v>
      </c>
      <c r="F29" s="22" t="s">
        <v>43</v>
      </c>
      <c r="L29" s="146">
        <v>0.21</v>
      </c>
      <c r="M29" s="145"/>
      <c r="N29" s="145"/>
      <c r="O29" s="145"/>
      <c r="P29" s="145"/>
      <c r="W29" s="144" t="e">
        <f>ROUND(AZ94, 2)</f>
        <v>#REF!</v>
      </c>
      <c r="X29" s="145"/>
      <c r="Y29" s="145"/>
      <c r="Z29" s="145"/>
      <c r="AA29" s="145"/>
      <c r="AB29" s="145"/>
      <c r="AC29" s="145"/>
      <c r="AD29" s="145"/>
      <c r="AE29" s="145"/>
      <c r="AK29" s="144" t="e">
        <f>ROUND(AV94, 2)</f>
        <v>#REF!</v>
      </c>
      <c r="AL29" s="145"/>
      <c r="AM29" s="145"/>
      <c r="AN29" s="145"/>
      <c r="AO29" s="145"/>
      <c r="AR29" s="30"/>
      <c r="BE29" s="134"/>
    </row>
    <row r="30" spans="2:71" s="2" customFormat="1" ht="14.45" customHeight="1">
      <c r="B30" s="30"/>
      <c r="F30" s="22" t="s">
        <v>44</v>
      </c>
      <c r="L30" s="146">
        <v>0.15</v>
      </c>
      <c r="M30" s="145"/>
      <c r="N30" s="145"/>
      <c r="O30" s="145"/>
      <c r="P30" s="145"/>
      <c r="W30" s="144">
        <f>ROUND(BA94, 2)</f>
        <v>0</v>
      </c>
      <c r="X30" s="145"/>
      <c r="Y30" s="145"/>
      <c r="Z30" s="145"/>
      <c r="AA30" s="145"/>
      <c r="AB30" s="145"/>
      <c r="AC30" s="145"/>
      <c r="AD30" s="145"/>
      <c r="AE30" s="145"/>
      <c r="AK30" s="144">
        <f>ROUND(AW94, 2)</f>
        <v>0</v>
      </c>
      <c r="AL30" s="145"/>
      <c r="AM30" s="145"/>
      <c r="AN30" s="145"/>
      <c r="AO30" s="145"/>
      <c r="AR30" s="30"/>
      <c r="BE30" s="134"/>
    </row>
    <row r="31" spans="2:71" s="2" customFormat="1" ht="14.45" hidden="1" customHeight="1">
      <c r="B31" s="30"/>
      <c r="F31" s="22" t="s">
        <v>45</v>
      </c>
      <c r="L31" s="146">
        <v>0.21</v>
      </c>
      <c r="M31" s="145"/>
      <c r="N31" s="145"/>
      <c r="O31" s="145"/>
      <c r="P31" s="145"/>
      <c r="W31" s="144">
        <f>ROUND(BB94, 2)</f>
        <v>0</v>
      </c>
      <c r="X31" s="145"/>
      <c r="Y31" s="145"/>
      <c r="Z31" s="145"/>
      <c r="AA31" s="145"/>
      <c r="AB31" s="145"/>
      <c r="AC31" s="145"/>
      <c r="AD31" s="145"/>
      <c r="AE31" s="145"/>
      <c r="AK31" s="144">
        <v>0</v>
      </c>
      <c r="AL31" s="145"/>
      <c r="AM31" s="145"/>
      <c r="AN31" s="145"/>
      <c r="AO31" s="145"/>
      <c r="AR31" s="30"/>
      <c r="BE31" s="134"/>
    </row>
    <row r="32" spans="2:71" s="2" customFormat="1" ht="14.45" hidden="1" customHeight="1">
      <c r="B32" s="30"/>
      <c r="F32" s="22" t="s">
        <v>46</v>
      </c>
      <c r="L32" s="146">
        <v>0.15</v>
      </c>
      <c r="M32" s="145"/>
      <c r="N32" s="145"/>
      <c r="O32" s="145"/>
      <c r="P32" s="145"/>
      <c r="W32" s="144">
        <f>ROUND(BC94, 2)</f>
        <v>0</v>
      </c>
      <c r="X32" s="145"/>
      <c r="Y32" s="145"/>
      <c r="Z32" s="145"/>
      <c r="AA32" s="145"/>
      <c r="AB32" s="145"/>
      <c r="AC32" s="145"/>
      <c r="AD32" s="145"/>
      <c r="AE32" s="145"/>
      <c r="AK32" s="144">
        <v>0</v>
      </c>
      <c r="AL32" s="145"/>
      <c r="AM32" s="145"/>
      <c r="AN32" s="145"/>
      <c r="AO32" s="145"/>
      <c r="AR32" s="30"/>
      <c r="BE32" s="134"/>
    </row>
    <row r="33" spans="2:57" s="2" customFormat="1" ht="14.45" hidden="1" customHeight="1">
      <c r="B33" s="30"/>
      <c r="F33" s="22" t="s">
        <v>47</v>
      </c>
      <c r="L33" s="146">
        <v>0</v>
      </c>
      <c r="M33" s="145"/>
      <c r="N33" s="145"/>
      <c r="O33" s="145"/>
      <c r="P33" s="145"/>
      <c r="W33" s="144">
        <f>ROUND(BD94, 2)</f>
        <v>0</v>
      </c>
      <c r="X33" s="145"/>
      <c r="Y33" s="145"/>
      <c r="Z33" s="145"/>
      <c r="AA33" s="145"/>
      <c r="AB33" s="145"/>
      <c r="AC33" s="145"/>
      <c r="AD33" s="145"/>
      <c r="AE33" s="145"/>
      <c r="AK33" s="144">
        <v>0</v>
      </c>
      <c r="AL33" s="145"/>
      <c r="AM33" s="145"/>
      <c r="AN33" s="145"/>
      <c r="AO33" s="145"/>
      <c r="AR33" s="30"/>
      <c r="BE33" s="134"/>
    </row>
    <row r="34" spans="2:57" s="1" customFormat="1" ht="6.95" customHeight="1">
      <c r="B34" s="26"/>
      <c r="AR34" s="26"/>
      <c r="BE34" s="133"/>
    </row>
    <row r="35" spans="2:57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47" t="s">
        <v>50</v>
      </c>
      <c r="Y35" s="148"/>
      <c r="Z35" s="148"/>
      <c r="AA35" s="148"/>
      <c r="AB35" s="148"/>
      <c r="AC35" s="33"/>
      <c r="AD35" s="33"/>
      <c r="AE35" s="33"/>
      <c r="AF35" s="33"/>
      <c r="AG35" s="33"/>
      <c r="AH35" s="33"/>
      <c r="AI35" s="33"/>
      <c r="AJ35" s="33"/>
      <c r="AK35" s="149" t="e">
        <f>SUM(AK26:AK33)</f>
        <v>#REF!</v>
      </c>
      <c r="AL35" s="148"/>
      <c r="AM35" s="148"/>
      <c r="AN35" s="148"/>
      <c r="AO35" s="150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6"/>
    </row>
    <row r="50" spans="2:44" ht="11.25">
      <c r="B50" s="15"/>
      <c r="AR50" s="15"/>
    </row>
    <row r="51" spans="2:44" ht="11.25">
      <c r="B51" s="15"/>
      <c r="AR51" s="15"/>
    </row>
    <row r="52" spans="2:44" ht="11.25">
      <c r="B52" s="15"/>
      <c r="AR52" s="15"/>
    </row>
    <row r="53" spans="2:44" ht="11.25">
      <c r="B53" s="15"/>
      <c r="AR53" s="15"/>
    </row>
    <row r="54" spans="2:44" ht="11.25">
      <c r="B54" s="15"/>
      <c r="AR54" s="15"/>
    </row>
    <row r="55" spans="2:44" ht="11.25">
      <c r="B55" s="15"/>
      <c r="AR55" s="15"/>
    </row>
    <row r="56" spans="2:44" ht="11.25">
      <c r="B56" s="15"/>
      <c r="AR56" s="15"/>
    </row>
    <row r="57" spans="2:44" ht="11.25">
      <c r="B57" s="15"/>
      <c r="AR57" s="15"/>
    </row>
    <row r="58" spans="2:44" ht="11.25">
      <c r="B58" s="15"/>
      <c r="AR58" s="15"/>
    </row>
    <row r="59" spans="2:44" ht="11.25">
      <c r="B59" s="15"/>
      <c r="AR59" s="15"/>
    </row>
    <row r="60" spans="2:44" s="1" customFormat="1">
      <c r="B60" s="26"/>
      <c r="D60" s="37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53</v>
      </c>
      <c r="AI60" s="28"/>
      <c r="AJ60" s="28"/>
      <c r="AK60" s="28"/>
      <c r="AL60" s="28"/>
      <c r="AM60" s="37" t="s">
        <v>54</v>
      </c>
      <c r="AN60" s="28"/>
      <c r="AO60" s="28"/>
      <c r="AR60" s="26"/>
    </row>
    <row r="61" spans="2:44" ht="11.25">
      <c r="B61" s="15"/>
      <c r="AR61" s="15"/>
    </row>
    <row r="62" spans="2:44" ht="11.25">
      <c r="B62" s="15"/>
      <c r="AR62" s="15"/>
    </row>
    <row r="63" spans="2:44" ht="11.25">
      <c r="B63" s="15"/>
      <c r="AR63" s="15"/>
    </row>
    <row r="64" spans="2:44" s="1" customFormat="1">
      <c r="B64" s="26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6"/>
    </row>
    <row r="65" spans="2:44" ht="11.25">
      <c r="B65" s="15"/>
      <c r="AR65" s="15"/>
    </row>
    <row r="66" spans="2:44" ht="11.25">
      <c r="B66" s="15"/>
      <c r="AR66" s="15"/>
    </row>
    <row r="67" spans="2:44" ht="11.25">
      <c r="B67" s="15"/>
      <c r="AR67" s="15"/>
    </row>
    <row r="68" spans="2:44" ht="11.25">
      <c r="B68" s="15"/>
      <c r="AR68" s="15"/>
    </row>
    <row r="69" spans="2:44" ht="11.25">
      <c r="B69" s="15"/>
      <c r="AR69" s="15"/>
    </row>
    <row r="70" spans="2:44" ht="11.25">
      <c r="B70" s="15"/>
      <c r="AR70" s="15"/>
    </row>
    <row r="71" spans="2:44" ht="11.25">
      <c r="B71" s="15"/>
      <c r="AR71" s="15"/>
    </row>
    <row r="72" spans="2:44" ht="11.25">
      <c r="B72" s="15"/>
      <c r="AR72" s="15"/>
    </row>
    <row r="73" spans="2:44" ht="11.25">
      <c r="B73" s="15"/>
      <c r="AR73" s="15"/>
    </row>
    <row r="74" spans="2:44" ht="11.25">
      <c r="B74" s="15"/>
      <c r="AR74" s="15"/>
    </row>
    <row r="75" spans="2:44" s="1" customFormat="1">
      <c r="B75" s="26"/>
      <c r="D75" s="37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53</v>
      </c>
      <c r="AI75" s="28"/>
      <c r="AJ75" s="28"/>
      <c r="AK75" s="28"/>
      <c r="AL75" s="28"/>
      <c r="AM75" s="37" t="s">
        <v>54</v>
      </c>
      <c r="AN75" s="28"/>
      <c r="AO75" s="28"/>
      <c r="AR75" s="26"/>
    </row>
    <row r="76" spans="2:44" s="1" customFormat="1" ht="11.25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51" t="str">
        <f>K6</f>
        <v>Opravy eskalátorů a travelátorů v obvodu OŘ PHA 2024-2025</v>
      </c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H85" s="152"/>
      <c r="AI85" s="152"/>
      <c r="AJ85" s="152"/>
      <c r="AR85" s="43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5" t="str">
        <f>IF(K8="","",K8)</f>
        <v>obvod OŘ Praha</v>
      </c>
      <c r="AI87" s="22" t="s">
        <v>22</v>
      </c>
      <c r="AM87" s="153" t="str">
        <f>IF(AN8= "","",AN8)</f>
        <v>15. 10. 2024</v>
      </c>
      <c r="AN87" s="153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54" t="str">
        <f>IF(E17="","",E17)</f>
        <v xml:space="preserve"> </v>
      </c>
      <c r="AN89" s="155"/>
      <c r="AO89" s="155"/>
      <c r="AP89" s="155"/>
      <c r="AR89" s="26"/>
      <c r="AS89" s="156" t="s">
        <v>58</v>
      </c>
      <c r="AT89" s="157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54" t="str">
        <f>IF(E20="","",E20)</f>
        <v>L. Ulrich, DiS</v>
      </c>
      <c r="AN90" s="155"/>
      <c r="AO90" s="155"/>
      <c r="AP90" s="155"/>
      <c r="AR90" s="26"/>
      <c r="AS90" s="158"/>
      <c r="AT90" s="159"/>
      <c r="BD90" s="49"/>
    </row>
    <row r="91" spans="1:90" s="1" customFormat="1" ht="10.9" customHeight="1">
      <c r="B91" s="26"/>
      <c r="AR91" s="26"/>
      <c r="AS91" s="158"/>
      <c r="AT91" s="159"/>
      <c r="BD91" s="49"/>
    </row>
    <row r="92" spans="1:90" s="1" customFormat="1" ht="29.25" customHeight="1">
      <c r="B92" s="26"/>
      <c r="C92" s="160" t="s">
        <v>59</v>
      </c>
      <c r="D92" s="161"/>
      <c r="E92" s="161"/>
      <c r="F92" s="161"/>
      <c r="G92" s="161"/>
      <c r="H92" s="50"/>
      <c r="I92" s="162" t="s">
        <v>60</v>
      </c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3" t="s">
        <v>61</v>
      </c>
      <c r="AH92" s="161"/>
      <c r="AI92" s="161"/>
      <c r="AJ92" s="161"/>
      <c r="AK92" s="161"/>
      <c r="AL92" s="161"/>
      <c r="AM92" s="161"/>
      <c r="AN92" s="162" t="s">
        <v>62</v>
      </c>
      <c r="AO92" s="161"/>
      <c r="AP92" s="164"/>
      <c r="AQ92" s="51" t="s">
        <v>63</v>
      </c>
      <c r="AR92" s="26"/>
      <c r="AS92" s="52" t="s">
        <v>64</v>
      </c>
      <c r="AT92" s="53" t="s">
        <v>65</v>
      </c>
      <c r="AU92" s="53" t="s">
        <v>66</v>
      </c>
      <c r="AV92" s="53" t="s">
        <v>67</v>
      </c>
      <c r="AW92" s="53" t="s">
        <v>68</v>
      </c>
      <c r="AX92" s="53" t="s">
        <v>69</v>
      </c>
      <c r="AY92" s="53" t="s">
        <v>70</v>
      </c>
      <c r="AZ92" s="53" t="s">
        <v>71</v>
      </c>
      <c r="BA92" s="53" t="s">
        <v>72</v>
      </c>
      <c r="BB92" s="53" t="s">
        <v>73</v>
      </c>
      <c r="BC92" s="53" t="s">
        <v>74</v>
      </c>
      <c r="BD92" s="54" t="s">
        <v>75</v>
      </c>
    </row>
    <row r="93" spans="1:90" s="1" customFormat="1" ht="10.9" customHeight="1">
      <c r="B93" s="26"/>
      <c r="AR93" s="26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76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68" t="e">
        <f>ROUND(AG95,2)</f>
        <v>#REF!</v>
      </c>
      <c r="AH94" s="168"/>
      <c r="AI94" s="168"/>
      <c r="AJ94" s="168"/>
      <c r="AK94" s="168"/>
      <c r="AL94" s="168"/>
      <c r="AM94" s="168"/>
      <c r="AN94" s="169" t="e">
        <f>SUM(AG94,AT94)</f>
        <v>#REF!</v>
      </c>
      <c r="AO94" s="169"/>
      <c r="AP94" s="169"/>
      <c r="AQ94" s="59" t="s">
        <v>1</v>
      </c>
      <c r="AR94" s="56"/>
      <c r="AS94" s="60">
        <f>ROUND(AS95,2)</f>
        <v>0</v>
      </c>
      <c r="AT94" s="61" t="e">
        <f>ROUND(SUM(AV94:AW94),2)</f>
        <v>#REF!</v>
      </c>
      <c r="AU94" s="62" t="e">
        <f>ROUND(AU95,5)</f>
        <v>#REF!</v>
      </c>
      <c r="AV94" s="61" t="e">
        <f>ROUND(AZ94*L29,2)</f>
        <v>#REF!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 t="e">
        <f>ROUND(AZ95,2)</f>
        <v>#REF!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77</v>
      </c>
      <c r="BT94" s="64" t="s">
        <v>78</v>
      </c>
      <c r="BV94" s="64" t="s">
        <v>79</v>
      </c>
      <c r="BW94" s="64" t="s">
        <v>5</v>
      </c>
      <c r="BX94" s="64" t="s">
        <v>80</v>
      </c>
      <c r="CL94" s="64" t="s">
        <v>1</v>
      </c>
    </row>
    <row r="95" spans="1:90" s="6" customFormat="1" ht="24.75" customHeight="1">
      <c r="A95" s="65" t="s">
        <v>81</v>
      </c>
      <c r="B95" s="66"/>
      <c r="C95" s="67"/>
      <c r="D95" s="167" t="s">
        <v>14</v>
      </c>
      <c r="E95" s="167"/>
      <c r="F95" s="167"/>
      <c r="G95" s="167"/>
      <c r="H95" s="167"/>
      <c r="I95" s="68"/>
      <c r="J95" s="167" t="s">
        <v>17</v>
      </c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5" t="e">
        <f>'OR_PHA - Opravy eskalátor...'!#REF!</f>
        <v>#REF!</v>
      </c>
      <c r="AH95" s="166"/>
      <c r="AI95" s="166"/>
      <c r="AJ95" s="166"/>
      <c r="AK95" s="166"/>
      <c r="AL95" s="166"/>
      <c r="AM95" s="166"/>
      <c r="AN95" s="165" t="e">
        <f>SUM(AG95,AT95)</f>
        <v>#REF!</v>
      </c>
      <c r="AO95" s="166"/>
      <c r="AP95" s="166"/>
      <c r="AQ95" s="69" t="s">
        <v>82</v>
      </c>
      <c r="AR95" s="66"/>
      <c r="AS95" s="70">
        <v>0</v>
      </c>
      <c r="AT95" s="71" t="e">
        <f>ROUND(SUM(AV95:AW95),2)</f>
        <v>#REF!</v>
      </c>
      <c r="AU95" s="72" t="e">
        <f>'OR_PHA - Opravy eskalátor...'!N115</f>
        <v>#REF!</v>
      </c>
      <c r="AV95" s="71" t="e">
        <f>'OR_PHA - Opravy eskalátor...'!#REF!</f>
        <v>#REF!</v>
      </c>
      <c r="AW95" s="71" t="e">
        <f>'OR_PHA - Opravy eskalátor...'!#REF!</f>
        <v>#REF!</v>
      </c>
      <c r="AX95" s="71" t="e">
        <f>'OR_PHA - Opravy eskalátor...'!#REF!</f>
        <v>#REF!</v>
      </c>
      <c r="AY95" s="71" t="e">
        <f>'OR_PHA - Opravy eskalátor...'!#REF!</f>
        <v>#REF!</v>
      </c>
      <c r="AZ95" s="71" t="e">
        <f>'OR_PHA - Opravy eskalátor...'!F31</f>
        <v>#REF!</v>
      </c>
      <c r="BA95" s="71">
        <f>'OR_PHA - Opravy eskalátor...'!F32</f>
        <v>0</v>
      </c>
      <c r="BB95" s="71">
        <f>'OR_PHA - Opravy eskalátor...'!F33</f>
        <v>0</v>
      </c>
      <c r="BC95" s="71">
        <f>'OR_PHA - Opravy eskalátor...'!F34</f>
        <v>0</v>
      </c>
      <c r="BD95" s="73">
        <f>'OR_PHA - Opravy eskalátor...'!F35</f>
        <v>0</v>
      </c>
      <c r="BT95" s="74" t="s">
        <v>83</v>
      </c>
      <c r="BU95" s="74" t="s">
        <v>84</v>
      </c>
      <c r="BV95" s="74" t="s">
        <v>79</v>
      </c>
      <c r="BW95" s="74" t="s">
        <v>5</v>
      </c>
      <c r="BX95" s="74" t="s">
        <v>80</v>
      </c>
      <c r="CL95" s="74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sheetProtection algorithmName="SHA-512" hashValue="wyBPHzltw1Pw6B+6uapnVv3BuLpgw/+/lDfKHZb/xQqB46Pl+aQGRcz6vFzUfE35Fv7TDGVseg83AuH5SOk8pw==" saltValue="N2ji8FZ0VDxmEGeHvjc6gOpWZ5hLwcVshB93qPJkKmdfYvZUh9rLiQHvk5S6sxX7dt0kmmKnsNpAnvyYmz2Yg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Opravy eskalátor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0"/>
  <sheetViews>
    <sheetView showGridLines="0" tabSelected="1" workbookViewId="0">
      <selection activeCell="A2" sqref="A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7.83203125" customWidth="1"/>
    <col min="7" max="7" width="7.5" customWidth="1"/>
    <col min="8" max="8" width="15.8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5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30" hidden="1" customHeight="1">
      <c r="B7" s="26"/>
      <c r="E7" s="151" t="s">
        <v>17</v>
      </c>
      <c r="F7" s="170"/>
      <c r="G7" s="170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71" t="str">
        <f>'Rekapitulace stavby'!E14</f>
        <v>Vyplň údaj</v>
      </c>
      <c r="F16" s="135"/>
      <c r="G16" s="135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">
        <v>33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6"/>
      <c r="E25" s="140" t="s">
        <v>1</v>
      </c>
      <c r="F25" s="140"/>
      <c r="G25" s="140"/>
      <c r="J25" s="76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6"/>
      <c r="E27" s="46"/>
      <c r="F27" s="46"/>
      <c r="G27" s="46"/>
      <c r="H27" s="46"/>
      <c r="I27" s="46"/>
      <c r="J27" s="26"/>
    </row>
    <row r="28" spans="2:10" s="1" customFormat="1" ht="25.35" hidden="1" customHeight="1">
      <c r="B28" s="26"/>
      <c r="D28" s="77" t="s">
        <v>38</v>
      </c>
      <c r="J28" s="26"/>
    </row>
    <row r="29" spans="2:10" s="1" customFormat="1" ht="6.95" hidden="1" customHeight="1">
      <c r="B29" s="26"/>
      <c r="D29" s="46"/>
      <c r="E29" s="46"/>
      <c r="F29" s="46"/>
      <c r="G29" s="46"/>
      <c r="H29" s="46"/>
      <c r="I29" s="46"/>
      <c r="J29" s="26"/>
    </row>
    <row r="30" spans="2:10" s="1" customFormat="1" ht="14.45" hidden="1" customHeight="1">
      <c r="B30" s="26"/>
      <c r="F30" s="29" t="s">
        <v>40</v>
      </c>
      <c r="H30" s="29" t="s">
        <v>39</v>
      </c>
      <c r="J30" s="26"/>
    </row>
    <row r="31" spans="2:10" s="1" customFormat="1" ht="14.45" hidden="1" customHeight="1">
      <c r="B31" s="26"/>
      <c r="D31" s="48" t="s">
        <v>42</v>
      </c>
      <c r="E31" s="22" t="s">
        <v>43</v>
      </c>
      <c r="F31" s="78" t="e">
        <f>ROUND((SUM(BC115:BC239)),  2)</f>
        <v>#REF!</v>
      </c>
      <c r="H31" s="79">
        <v>0.21</v>
      </c>
      <c r="J31" s="26"/>
    </row>
    <row r="32" spans="2:10" s="1" customFormat="1" ht="14.45" hidden="1" customHeight="1">
      <c r="B32" s="26"/>
      <c r="E32" s="22" t="s">
        <v>44</v>
      </c>
      <c r="F32" s="78">
        <f>ROUND((SUM(BD115:BD239)),  2)</f>
        <v>0</v>
      </c>
      <c r="H32" s="79">
        <v>0.15</v>
      </c>
      <c r="J32" s="26"/>
    </row>
    <row r="33" spans="2:10" s="1" customFormat="1" ht="14.45" hidden="1" customHeight="1">
      <c r="B33" s="26"/>
      <c r="E33" s="22" t="s">
        <v>45</v>
      </c>
      <c r="F33" s="78">
        <f>ROUND((SUM(BE115:BE239)),  2)</f>
        <v>0</v>
      </c>
      <c r="H33" s="79">
        <v>0.21</v>
      </c>
      <c r="J33" s="26"/>
    </row>
    <row r="34" spans="2:10" s="1" customFormat="1" ht="14.45" hidden="1" customHeight="1">
      <c r="B34" s="26"/>
      <c r="E34" s="22" t="s">
        <v>46</v>
      </c>
      <c r="F34" s="78">
        <f>ROUND((SUM(BF115:BF239)),  2)</f>
        <v>0</v>
      </c>
      <c r="H34" s="79">
        <v>0.15</v>
      </c>
      <c r="J34" s="26"/>
    </row>
    <row r="35" spans="2:10" s="1" customFormat="1" ht="14.45" hidden="1" customHeight="1">
      <c r="B35" s="26"/>
      <c r="E35" s="22" t="s">
        <v>47</v>
      </c>
      <c r="F35" s="78">
        <f>ROUND((SUM(BG115:BG239)),  2)</f>
        <v>0</v>
      </c>
      <c r="H35" s="79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0"/>
      <c r="D37" s="81" t="s">
        <v>48</v>
      </c>
      <c r="E37" s="50"/>
      <c r="F37" s="50"/>
      <c r="G37" s="82" t="s">
        <v>49</v>
      </c>
      <c r="H37" s="50"/>
      <c r="I37" s="83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5" t="s">
        <v>51</v>
      </c>
      <c r="E50" s="36"/>
      <c r="F50" s="36"/>
      <c r="G50" s="35" t="s">
        <v>52</v>
      </c>
      <c r="H50" s="36"/>
      <c r="I50" s="36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7" t="s">
        <v>53</v>
      </c>
      <c r="E61" s="28"/>
      <c r="F61" s="84" t="s">
        <v>54</v>
      </c>
      <c r="G61" s="37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5" t="s">
        <v>55</v>
      </c>
      <c r="E65" s="36"/>
      <c r="F65" s="36"/>
      <c r="G65" s="35" t="s">
        <v>56</v>
      </c>
      <c r="H65" s="36"/>
      <c r="I65" s="36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7" t="s">
        <v>53</v>
      </c>
      <c r="E76" s="28"/>
      <c r="F76" s="84" t="s">
        <v>54</v>
      </c>
      <c r="G76" s="37" t="s">
        <v>53</v>
      </c>
      <c r="H76" s="28"/>
      <c r="I76" s="28"/>
      <c r="J76" s="26"/>
    </row>
    <row r="77" spans="2:10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26"/>
    </row>
    <row r="78" spans="2:10" hidden="1"/>
    <row r="79" spans="2:10" hidden="1"/>
    <row r="80" spans="2:10" hidden="1"/>
    <row r="81" spans="2:45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30" hidden="1" customHeight="1">
      <c r="B85" s="26"/>
      <c r="E85" s="151" t="str">
        <f>E7</f>
        <v>Opravy eskalátorů a travelátorů v obvodu OŘ PHA 2024-2025</v>
      </c>
      <c r="F85" s="170"/>
      <c r="G85" s="170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5" t="s">
        <v>88</v>
      </c>
      <c r="D92" s="80"/>
      <c r="E92" s="80"/>
      <c r="F92" s="80"/>
      <c r="G92" s="80"/>
      <c r="H92" s="80"/>
      <c r="I92" s="80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6" t="s">
        <v>89</v>
      </c>
      <c r="J94" s="26"/>
      <c r="AS94" s="12" t="s">
        <v>90</v>
      </c>
    </row>
    <row r="95" spans="2:45" s="8" customFormat="1" ht="24.95" hidden="1" customHeight="1">
      <c r="B95" s="87"/>
      <c r="D95" s="88" t="s">
        <v>91</v>
      </c>
      <c r="E95" s="89"/>
      <c r="F95" s="89"/>
      <c r="G95" s="89"/>
      <c r="H95" s="89"/>
      <c r="J95" s="87"/>
    </row>
    <row r="96" spans="2:45" s="8" customFormat="1" ht="24.95" hidden="1" customHeight="1">
      <c r="B96" s="87"/>
      <c r="D96" s="88" t="s">
        <v>92</v>
      </c>
      <c r="E96" s="89"/>
      <c r="F96" s="89"/>
      <c r="G96" s="89"/>
      <c r="H96" s="89"/>
      <c r="J96" s="87"/>
    </row>
    <row r="97" spans="2:10" s="8" customFormat="1" ht="24.95" hidden="1" customHeight="1">
      <c r="B97" s="87"/>
      <c r="D97" s="88" t="s">
        <v>93</v>
      </c>
      <c r="E97" s="89"/>
      <c r="F97" s="89"/>
      <c r="G97" s="89"/>
      <c r="H97" s="89"/>
      <c r="J97" s="87"/>
    </row>
    <row r="98" spans="2:10" s="1" customFormat="1" ht="21.75" hidden="1" customHeight="1">
      <c r="B98" s="26"/>
      <c r="J98" s="26"/>
    </row>
    <row r="99" spans="2:10" s="1" customFormat="1" ht="6.95" hidden="1" customHeight="1">
      <c r="B99" s="38"/>
      <c r="C99" s="39"/>
      <c r="D99" s="39"/>
      <c r="E99" s="39"/>
      <c r="F99" s="39"/>
      <c r="G99" s="39"/>
      <c r="H99" s="39"/>
      <c r="I99" s="39"/>
      <c r="J99" s="26"/>
    </row>
    <row r="100" spans="2:10" hidden="1"/>
    <row r="101" spans="2:10" hidden="1"/>
    <row r="102" spans="2:10" hidden="1"/>
    <row r="103" spans="2:10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26"/>
    </row>
    <row r="104" spans="2:10" s="1" customFormat="1" ht="24.95" customHeight="1">
      <c r="B104" s="26"/>
      <c r="C104" s="16" t="s">
        <v>589</v>
      </c>
      <c r="J104" s="26"/>
    </row>
    <row r="105" spans="2:10" s="1" customFormat="1" ht="6.95" customHeight="1">
      <c r="B105" s="26"/>
      <c r="J105" s="26"/>
    </row>
    <row r="106" spans="2:10" s="1" customFormat="1" ht="12" customHeight="1">
      <c r="B106" s="26"/>
      <c r="C106" s="22" t="s">
        <v>16</v>
      </c>
      <c r="J106" s="26"/>
    </row>
    <row r="107" spans="2:10" s="1" customFormat="1" ht="30" customHeight="1">
      <c r="B107" s="26"/>
      <c r="E107" s="151" t="str">
        <f>E7</f>
        <v>Opravy eskalátorů a travelátorů v obvodu OŘ PHA 2024-2025</v>
      </c>
      <c r="F107" s="170"/>
      <c r="G107" s="170"/>
      <c r="J107" s="26"/>
    </row>
    <row r="108" spans="2:10" s="1" customFormat="1" ht="6.95" customHeight="1">
      <c r="B108" s="26"/>
      <c r="J108" s="26"/>
    </row>
    <row r="109" spans="2:10" s="1" customFormat="1" ht="12" customHeight="1">
      <c r="B109" s="26"/>
      <c r="C109" s="22" t="s">
        <v>20</v>
      </c>
      <c r="F109" s="20" t="str">
        <f>F10</f>
        <v>obvod OŘ Praha</v>
      </c>
      <c r="H109" s="22"/>
      <c r="J109" s="26"/>
    </row>
    <row r="110" spans="2:10" s="1" customFormat="1" ht="6.95" customHeight="1">
      <c r="B110" s="26"/>
      <c r="J110" s="26"/>
    </row>
    <row r="111" spans="2:10" s="1" customFormat="1" ht="15.2" customHeight="1">
      <c r="B111" s="26"/>
      <c r="C111" s="22" t="s">
        <v>24</v>
      </c>
      <c r="F111" s="20" t="str">
        <f>E13</f>
        <v>Správa železnic, státní organizace</v>
      </c>
      <c r="H111" s="22"/>
      <c r="J111" s="26"/>
    </row>
    <row r="112" spans="2:10" s="1" customFormat="1" ht="15.2" customHeight="1">
      <c r="B112" s="26"/>
      <c r="C112" s="22" t="s">
        <v>30</v>
      </c>
      <c r="F112" s="172" t="str">
        <f>IF(E16="","",E16)</f>
        <v>Vyplň údaj</v>
      </c>
      <c r="H112" s="22"/>
      <c r="J112" s="26"/>
    </row>
    <row r="113" spans="2:63" s="1" customFormat="1" ht="10.35" customHeight="1">
      <c r="B113" s="26"/>
      <c r="J113" s="26"/>
    </row>
    <row r="114" spans="2:63" s="9" customFormat="1" ht="29.25" customHeight="1">
      <c r="B114" s="90"/>
      <c r="C114" s="91" t="s">
        <v>94</v>
      </c>
      <c r="D114" s="92" t="s">
        <v>63</v>
      </c>
      <c r="E114" s="92" t="s">
        <v>59</v>
      </c>
      <c r="F114" s="92" t="s">
        <v>60</v>
      </c>
      <c r="G114" s="92" t="s">
        <v>95</v>
      </c>
      <c r="H114" s="92" t="s">
        <v>96</v>
      </c>
      <c r="I114" s="93" t="s">
        <v>97</v>
      </c>
      <c r="J114" s="90"/>
      <c r="K114" s="52" t="s">
        <v>1</v>
      </c>
      <c r="L114" s="53" t="s">
        <v>42</v>
      </c>
      <c r="M114" s="53" t="s">
        <v>98</v>
      </c>
      <c r="N114" s="53" t="s">
        <v>99</v>
      </c>
      <c r="O114" s="53" t="s">
        <v>100</v>
      </c>
      <c r="P114" s="53" t="s">
        <v>101</v>
      </c>
      <c r="Q114" s="53" t="s">
        <v>102</v>
      </c>
      <c r="R114" s="54" t="s">
        <v>103</v>
      </c>
    </row>
    <row r="115" spans="2:63" s="1" customFormat="1" ht="22.9" customHeight="1">
      <c r="B115" s="26"/>
      <c r="C115" s="57"/>
      <c r="J115" s="26"/>
      <c r="K115" s="55"/>
      <c r="L115" s="46"/>
      <c r="M115" s="46"/>
      <c r="N115" s="94" t="e">
        <f>N116+N227+N236</f>
        <v>#REF!</v>
      </c>
      <c r="O115" s="46"/>
      <c r="P115" s="94" t="e">
        <f>P116+P227+P236</f>
        <v>#REF!</v>
      </c>
      <c r="Q115" s="46"/>
      <c r="R115" s="95" t="e">
        <f>R116+R227+R236</f>
        <v>#REF!</v>
      </c>
      <c r="AR115" s="12" t="s">
        <v>77</v>
      </c>
      <c r="AS115" s="12" t="s">
        <v>90</v>
      </c>
      <c r="BI115" s="96" t="e">
        <f>BI116+BI227+BI236</f>
        <v>#REF!</v>
      </c>
    </row>
    <row r="116" spans="2:63" s="10" customFormat="1" ht="25.9" customHeight="1">
      <c r="B116" s="97"/>
      <c r="D116" s="98" t="s">
        <v>77</v>
      </c>
      <c r="E116" s="99" t="s">
        <v>104</v>
      </c>
      <c r="F116" s="99" t="s">
        <v>105</v>
      </c>
      <c r="H116" s="100"/>
      <c r="J116" s="97"/>
      <c r="K116" s="101"/>
      <c r="N116" s="102" t="e">
        <f>SUM(N117:N226)</f>
        <v>#REF!</v>
      </c>
      <c r="P116" s="102" t="e">
        <f>SUM(P117:P226)</f>
        <v>#REF!</v>
      </c>
      <c r="R116" s="103" t="e">
        <f>SUM(R117:R226)</f>
        <v>#REF!</v>
      </c>
      <c r="AP116" s="98" t="s">
        <v>83</v>
      </c>
      <c r="AR116" s="104" t="s">
        <v>77</v>
      </c>
      <c r="AS116" s="104" t="s">
        <v>78</v>
      </c>
      <c r="AW116" s="98" t="s">
        <v>106</v>
      </c>
      <c r="BI116" s="105" t="e">
        <f>SUM(BI117:BI226)</f>
        <v>#REF!</v>
      </c>
    </row>
    <row r="117" spans="2:63" s="1" customFormat="1" ht="16.5" customHeight="1">
      <c r="B117" s="26"/>
      <c r="C117" s="106" t="s">
        <v>83</v>
      </c>
      <c r="D117" s="106" t="s">
        <v>107</v>
      </c>
      <c r="E117" s="107" t="s">
        <v>108</v>
      </c>
      <c r="F117" s="108" t="s">
        <v>109</v>
      </c>
      <c r="G117" s="109" t="s">
        <v>110</v>
      </c>
      <c r="H117" s="110"/>
      <c r="I117" s="108" t="s">
        <v>587</v>
      </c>
      <c r="J117" s="111"/>
      <c r="K117" s="112" t="s">
        <v>1</v>
      </c>
      <c r="L117" s="113" t="s">
        <v>43</v>
      </c>
      <c r="N117" s="114" t="e">
        <f>M117*#REF!</f>
        <v>#REF!</v>
      </c>
      <c r="O117" s="114">
        <v>0</v>
      </c>
      <c r="P117" s="114" t="e">
        <f>O117*#REF!</f>
        <v>#REF!</v>
      </c>
      <c r="Q117" s="114">
        <v>0</v>
      </c>
      <c r="R117" s="115" t="e">
        <f>Q117*#REF!</f>
        <v>#REF!</v>
      </c>
      <c r="AP117" s="116" t="s">
        <v>111</v>
      </c>
      <c r="AR117" s="116" t="s">
        <v>107</v>
      </c>
      <c r="AS117" s="116" t="s">
        <v>83</v>
      </c>
      <c r="AW117" s="12" t="s">
        <v>106</v>
      </c>
      <c r="BC117" s="117" t="e">
        <f>IF(L117="základní",#REF!,0)</f>
        <v>#REF!</v>
      </c>
      <c r="BD117" s="117">
        <f>IF(L117="snížená",#REF!,0)</f>
        <v>0</v>
      </c>
      <c r="BE117" s="117">
        <f>IF(L117="zákl. přenesená",#REF!,0)</f>
        <v>0</v>
      </c>
      <c r="BF117" s="117">
        <f>IF(L117="sníž. přenesená",#REF!,0)</f>
        <v>0</v>
      </c>
      <c r="BG117" s="117">
        <f>IF(L117="nulová",#REF!,0)</f>
        <v>0</v>
      </c>
      <c r="BH117" s="12" t="s">
        <v>83</v>
      </c>
      <c r="BI117" s="117" t="e">
        <f>ROUND(H117*#REF!,2)</f>
        <v>#REF!</v>
      </c>
      <c r="BJ117" s="12" t="s">
        <v>112</v>
      </c>
      <c r="BK117" s="116" t="s">
        <v>113</v>
      </c>
    </row>
    <row r="118" spans="2:63" s="1" customFormat="1" ht="16.5" customHeight="1">
      <c r="B118" s="26"/>
      <c r="C118" s="106" t="s">
        <v>85</v>
      </c>
      <c r="D118" s="106" t="s">
        <v>107</v>
      </c>
      <c r="E118" s="107" t="s">
        <v>114</v>
      </c>
      <c r="F118" s="108" t="s">
        <v>115</v>
      </c>
      <c r="G118" s="109" t="s">
        <v>110</v>
      </c>
      <c r="H118" s="110"/>
      <c r="I118" s="108" t="s">
        <v>587</v>
      </c>
      <c r="J118" s="111"/>
      <c r="K118" s="112" t="s">
        <v>1</v>
      </c>
      <c r="L118" s="113" t="s">
        <v>43</v>
      </c>
      <c r="N118" s="114" t="e">
        <f>M118*#REF!</f>
        <v>#REF!</v>
      </c>
      <c r="O118" s="114">
        <v>0</v>
      </c>
      <c r="P118" s="114" t="e">
        <f>O118*#REF!</f>
        <v>#REF!</v>
      </c>
      <c r="Q118" s="114">
        <v>0</v>
      </c>
      <c r="R118" s="115" t="e">
        <f>Q118*#REF!</f>
        <v>#REF!</v>
      </c>
      <c r="AP118" s="116" t="s">
        <v>111</v>
      </c>
      <c r="AR118" s="116" t="s">
        <v>107</v>
      </c>
      <c r="AS118" s="116" t="s">
        <v>83</v>
      </c>
      <c r="AW118" s="12" t="s">
        <v>106</v>
      </c>
      <c r="BC118" s="117" t="e">
        <f>IF(L118="základní",#REF!,0)</f>
        <v>#REF!</v>
      </c>
      <c r="BD118" s="117">
        <f>IF(L118="snížená",#REF!,0)</f>
        <v>0</v>
      </c>
      <c r="BE118" s="117">
        <f>IF(L118="zákl. přenesená",#REF!,0)</f>
        <v>0</v>
      </c>
      <c r="BF118" s="117">
        <f>IF(L118="sníž. přenesená",#REF!,0)</f>
        <v>0</v>
      </c>
      <c r="BG118" s="117">
        <f>IF(L118="nulová",#REF!,0)</f>
        <v>0</v>
      </c>
      <c r="BH118" s="12" t="s">
        <v>83</v>
      </c>
      <c r="BI118" s="117" t="e">
        <f>ROUND(H118*#REF!,2)</f>
        <v>#REF!</v>
      </c>
      <c r="BJ118" s="12" t="s">
        <v>112</v>
      </c>
      <c r="BK118" s="116" t="s">
        <v>116</v>
      </c>
    </row>
    <row r="119" spans="2:63" s="1" customFormat="1" ht="16.5" customHeight="1">
      <c r="B119" s="26"/>
      <c r="C119" s="106" t="s">
        <v>117</v>
      </c>
      <c r="D119" s="106" t="s">
        <v>107</v>
      </c>
      <c r="E119" s="107" t="s">
        <v>118</v>
      </c>
      <c r="F119" s="108" t="s">
        <v>119</v>
      </c>
      <c r="G119" s="109" t="s">
        <v>110</v>
      </c>
      <c r="H119" s="110"/>
      <c r="I119" s="108" t="s">
        <v>587</v>
      </c>
      <c r="J119" s="111"/>
      <c r="K119" s="112" t="s">
        <v>1</v>
      </c>
      <c r="L119" s="113" t="s">
        <v>43</v>
      </c>
      <c r="N119" s="114" t="e">
        <f>M119*#REF!</f>
        <v>#REF!</v>
      </c>
      <c r="O119" s="114">
        <v>0</v>
      </c>
      <c r="P119" s="114" t="e">
        <f>O119*#REF!</f>
        <v>#REF!</v>
      </c>
      <c r="Q119" s="114">
        <v>0</v>
      </c>
      <c r="R119" s="115" t="e">
        <f>Q119*#REF!</f>
        <v>#REF!</v>
      </c>
      <c r="AP119" s="116" t="s">
        <v>111</v>
      </c>
      <c r="AR119" s="116" t="s">
        <v>107</v>
      </c>
      <c r="AS119" s="116" t="s">
        <v>83</v>
      </c>
      <c r="AW119" s="12" t="s">
        <v>106</v>
      </c>
      <c r="BC119" s="117" t="e">
        <f>IF(L119="základní",#REF!,0)</f>
        <v>#REF!</v>
      </c>
      <c r="BD119" s="117">
        <f>IF(L119="snížená",#REF!,0)</f>
        <v>0</v>
      </c>
      <c r="BE119" s="117">
        <f>IF(L119="zákl. přenesená",#REF!,0)</f>
        <v>0</v>
      </c>
      <c r="BF119" s="117">
        <f>IF(L119="sníž. přenesená",#REF!,0)</f>
        <v>0</v>
      </c>
      <c r="BG119" s="117">
        <f>IF(L119="nulová",#REF!,0)</f>
        <v>0</v>
      </c>
      <c r="BH119" s="12" t="s">
        <v>83</v>
      </c>
      <c r="BI119" s="117" t="e">
        <f>ROUND(H119*#REF!,2)</f>
        <v>#REF!</v>
      </c>
      <c r="BJ119" s="12" t="s">
        <v>112</v>
      </c>
      <c r="BK119" s="116" t="s">
        <v>120</v>
      </c>
    </row>
    <row r="120" spans="2:63" s="1" customFormat="1" ht="16.5" customHeight="1">
      <c r="B120" s="26"/>
      <c r="C120" s="106" t="s">
        <v>112</v>
      </c>
      <c r="D120" s="106" t="s">
        <v>107</v>
      </c>
      <c r="E120" s="107" t="s">
        <v>121</v>
      </c>
      <c r="F120" s="108" t="s">
        <v>122</v>
      </c>
      <c r="G120" s="109" t="s">
        <v>110</v>
      </c>
      <c r="H120" s="110"/>
      <c r="I120" s="108" t="s">
        <v>587</v>
      </c>
      <c r="J120" s="111"/>
      <c r="K120" s="112" t="s">
        <v>1</v>
      </c>
      <c r="L120" s="113" t="s">
        <v>43</v>
      </c>
      <c r="N120" s="114" t="e">
        <f>M120*#REF!</f>
        <v>#REF!</v>
      </c>
      <c r="O120" s="114">
        <v>0</v>
      </c>
      <c r="P120" s="114" t="e">
        <f>O120*#REF!</f>
        <v>#REF!</v>
      </c>
      <c r="Q120" s="114">
        <v>0</v>
      </c>
      <c r="R120" s="115" t="e">
        <f>Q120*#REF!</f>
        <v>#REF!</v>
      </c>
      <c r="AP120" s="116" t="s">
        <v>111</v>
      </c>
      <c r="AR120" s="116" t="s">
        <v>107</v>
      </c>
      <c r="AS120" s="116" t="s">
        <v>83</v>
      </c>
      <c r="AW120" s="12" t="s">
        <v>106</v>
      </c>
      <c r="BC120" s="117" t="e">
        <f>IF(L120="základní",#REF!,0)</f>
        <v>#REF!</v>
      </c>
      <c r="BD120" s="117">
        <f>IF(L120="snížená",#REF!,0)</f>
        <v>0</v>
      </c>
      <c r="BE120" s="117">
        <f>IF(L120="zákl. přenesená",#REF!,0)</f>
        <v>0</v>
      </c>
      <c r="BF120" s="117">
        <f>IF(L120="sníž. přenesená",#REF!,0)</f>
        <v>0</v>
      </c>
      <c r="BG120" s="117">
        <f>IF(L120="nulová",#REF!,0)</f>
        <v>0</v>
      </c>
      <c r="BH120" s="12" t="s">
        <v>83</v>
      </c>
      <c r="BI120" s="117" t="e">
        <f>ROUND(H120*#REF!,2)</f>
        <v>#REF!</v>
      </c>
      <c r="BJ120" s="12" t="s">
        <v>112</v>
      </c>
      <c r="BK120" s="116" t="s">
        <v>123</v>
      </c>
    </row>
    <row r="121" spans="2:63" s="1" customFormat="1" ht="16.5" customHeight="1">
      <c r="B121" s="26"/>
      <c r="C121" s="106" t="s">
        <v>124</v>
      </c>
      <c r="D121" s="106" t="s">
        <v>107</v>
      </c>
      <c r="E121" s="107" t="s">
        <v>125</v>
      </c>
      <c r="F121" s="108" t="s">
        <v>126</v>
      </c>
      <c r="G121" s="109" t="s">
        <v>110</v>
      </c>
      <c r="H121" s="110"/>
      <c r="I121" s="108" t="s">
        <v>587</v>
      </c>
      <c r="J121" s="111"/>
      <c r="K121" s="112" t="s">
        <v>1</v>
      </c>
      <c r="L121" s="113" t="s">
        <v>43</v>
      </c>
      <c r="N121" s="114" t="e">
        <f>M121*#REF!</f>
        <v>#REF!</v>
      </c>
      <c r="O121" s="114">
        <v>0</v>
      </c>
      <c r="P121" s="114" t="e">
        <f>O121*#REF!</f>
        <v>#REF!</v>
      </c>
      <c r="Q121" s="114">
        <v>0</v>
      </c>
      <c r="R121" s="115" t="e">
        <f>Q121*#REF!</f>
        <v>#REF!</v>
      </c>
      <c r="AP121" s="116" t="s">
        <v>111</v>
      </c>
      <c r="AR121" s="116" t="s">
        <v>107</v>
      </c>
      <c r="AS121" s="116" t="s">
        <v>83</v>
      </c>
      <c r="AW121" s="12" t="s">
        <v>106</v>
      </c>
      <c r="BC121" s="117" t="e">
        <f>IF(L121="základní",#REF!,0)</f>
        <v>#REF!</v>
      </c>
      <c r="BD121" s="117">
        <f>IF(L121="snížená",#REF!,0)</f>
        <v>0</v>
      </c>
      <c r="BE121" s="117">
        <f>IF(L121="zákl. přenesená",#REF!,0)</f>
        <v>0</v>
      </c>
      <c r="BF121" s="117">
        <f>IF(L121="sníž. přenesená",#REF!,0)</f>
        <v>0</v>
      </c>
      <c r="BG121" s="117">
        <f>IF(L121="nulová",#REF!,0)</f>
        <v>0</v>
      </c>
      <c r="BH121" s="12" t="s">
        <v>83</v>
      </c>
      <c r="BI121" s="117" t="e">
        <f>ROUND(H121*#REF!,2)</f>
        <v>#REF!</v>
      </c>
      <c r="BJ121" s="12" t="s">
        <v>112</v>
      </c>
      <c r="BK121" s="116" t="s">
        <v>127</v>
      </c>
    </row>
    <row r="122" spans="2:63" s="1" customFormat="1" ht="16.5" customHeight="1">
      <c r="B122" s="26"/>
      <c r="C122" s="106" t="s">
        <v>128</v>
      </c>
      <c r="D122" s="106" t="s">
        <v>107</v>
      </c>
      <c r="E122" s="107" t="s">
        <v>129</v>
      </c>
      <c r="F122" s="108" t="s">
        <v>130</v>
      </c>
      <c r="G122" s="109" t="s">
        <v>110</v>
      </c>
      <c r="H122" s="110"/>
      <c r="I122" s="108" t="s">
        <v>587</v>
      </c>
      <c r="J122" s="111"/>
      <c r="K122" s="112" t="s">
        <v>1</v>
      </c>
      <c r="L122" s="113" t="s">
        <v>43</v>
      </c>
      <c r="N122" s="114" t="e">
        <f>M122*#REF!</f>
        <v>#REF!</v>
      </c>
      <c r="O122" s="114">
        <v>0</v>
      </c>
      <c r="P122" s="114" t="e">
        <f>O122*#REF!</f>
        <v>#REF!</v>
      </c>
      <c r="Q122" s="114">
        <v>0</v>
      </c>
      <c r="R122" s="115" t="e">
        <f>Q122*#REF!</f>
        <v>#REF!</v>
      </c>
      <c r="AP122" s="116" t="s">
        <v>111</v>
      </c>
      <c r="AR122" s="116" t="s">
        <v>107</v>
      </c>
      <c r="AS122" s="116" t="s">
        <v>83</v>
      </c>
      <c r="AW122" s="12" t="s">
        <v>106</v>
      </c>
      <c r="BC122" s="117" t="e">
        <f>IF(L122="základní",#REF!,0)</f>
        <v>#REF!</v>
      </c>
      <c r="BD122" s="117">
        <f>IF(L122="snížená",#REF!,0)</f>
        <v>0</v>
      </c>
      <c r="BE122" s="117">
        <f>IF(L122="zákl. přenesená",#REF!,0)</f>
        <v>0</v>
      </c>
      <c r="BF122" s="117">
        <f>IF(L122="sníž. přenesená",#REF!,0)</f>
        <v>0</v>
      </c>
      <c r="BG122" s="117">
        <f>IF(L122="nulová",#REF!,0)</f>
        <v>0</v>
      </c>
      <c r="BH122" s="12" t="s">
        <v>83</v>
      </c>
      <c r="BI122" s="117" t="e">
        <f>ROUND(H122*#REF!,2)</f>
        <v>#REF!</v>
      </c>
      <c r="BJ122" s="12" t="s">
        <v>112</v>
      </c>
      <c r="BK122" s="116" t="s">
        <v>131</v>
      </c>
    </row>
    <row r="123" spans="2:63" s="1" customFormat="1" ht="16.5" customHeight="1">
      <c r="B123" s="26"/>
      <c r="C123" s="106" t="s">
        <v>132</v>
      </c>
      <c r="D123" s="106" t="s">
        <v>107</v>
      </c>
      <c r="E123" s="107" t="s">
        <v>133</v>
      </c>
      <c r="F123" s="108" t="s">
        <v>134</v>
      </c>
      <c r="G123" s="109" t="s">
        <v>135</v>
      </c>
      <c r="H123" s="110"/>
      <c r="I123" s="108" t="s">
        <v>587</v>
      </c>
      <c r="J123" s="111"/>
      <c r="K123" s="112" t="s">
        <v>1</v>
      </c>
      <c r="L123" s="113" t="s">
        <v>43</v>
      </c>
      <c r="N123" s="114" t="e">
        <f>M123*#REF!</f>
        <v>#REF!</v>
      </c>
      <c r="O123" s="114">
        <v>0</v>
      </c>
      <c r="P123" s="114" t="e">
        <f>O123*#REF!</f>
        <v>#REF!</v>
      </c>
      <c r="Q123" s="114">
        <v>0</v>
      </c>
      <c r="R123" s="115" t="e">
        <f>Q123*#REF!</f>
        <v>#REF!</v>
      </c>
      <c r="AP123" s="116" t="s">
        <v>111</v>
      </c>
      <c r="AR123" s="116" t="s">
        <v>107</v>
      </c>
      <c r="AS123" s="116" t="s">
        <v>83</v>
      </c>
      <c r="AW123" s="12" t="s">
        <v>106</v>
      </c>
      <c r="BC123" s="117" t="e">
        <f>IF(L123="základní",#REF!,0)</f>
        <v>#REF!</v>
      </c>
      <c r="BD123" s="117">
        <f>IF(L123="snížená",#REF!,0)</f>
        <v>0</v>
      </c>
      <c r="BE123" s="117">
        <f>IF(L123="zákl. přenesená",#REF!,0)</f>
        <v>0</v>
      </c>
      <c r="BF123" s="117">
        <f>IF(L123="sníž. přenesená",#REF!,0)</f>
        <v>0</v>
      </c>
      <c r="BG123" s="117">
        <f>IF(L123="nulová",#REF!,0)</f>
        <v>0</v>
      </c>
      <c r="BH123" s="12" t="s">
        <v>83</v>
      </c>
      <c r="BI123" s="117" t="e">
        <f>ROUND(H123*#REF!,2)</f>
        <v>#REF!</v>
      </c>
      <c r="BJ123" s="12" t="s">
        <v>112</v>
      </c>
      <c r="BK123" s="116" t="s">
        <v>136</v>
      </c>
    </row>
    <row r="124" spans="2:63" s="1" customFormat="1" ht="16.5" customHeight="1">
      <c r="B124" s="26"/>
      <c r="C124" s="106" t="s">
        <v>111</v>
      </c>
      <c r="D124" s="106" t="s">
        <v>107</v>
      </c>
      <c r="E124" s="107" t="s">
        <v>137</v>
      </c>
      <c r="F124" s="108" t="s">
        <v>138</v>
      </c>
      <c r="G124" s="109" t="s">
        <v>110</v>
      </c>
      <c r="H124" s="110"/>
      <c r="I124" s="108" t="s">
        <v>587</v>
      </c>
      <c r="J124" s="111"/>
      <c r="K124" s="112" t="s">
        <v>1</v>
      </c>
      <c r="L124" s="113" t="s">
        <v>43</v>
      </c>
      <c r="N124" s="114" t="e">
        <f>M124*#REF!</f>
        <v>#REF!</v>
      </c>
      <c r="O124" s="114">
        <v>0</v>
      </c>
      <c r="P124" s="114" t="e">
        <f>O124*#REF!</f>
        <v>#REF!</v>
      </c>
      <c r="Q124" s="114">
        <v>0</v>
      </c>
      <c r="R124" s="115" t="e">
        <f>Q124*#REF!</f>
        <v>#REF!</v>
      </c>
      <c r="AP124" s="116" t="s">
        <v>111</v>
      </c>
      <c r="AR124" s="116" t="s">
        <v>107</v>
      </c>
      <c r="AS124" s="116" t="s">
        <v>83</v>
      </c>
      <c r="AW124" s="12" t="s">
        <v>106</v>
      </c>
      <c r="BC124" s="117" t="e">
        <f>IF(L124="základní",#REF!,0)</f>
        <v>#REF!</v>
      </c>
      <c r="BD124" s="117">
        <f>IF(L124="snížená",#REF!,0)</f>
        <v>0</v>
      </c>
      <c r="BE124" s="117">
        <f>IF(L124="zákl. přenesená",#REF!,0)</f>
        <v>0</v>
      </c>
      <c r="BF124" s="117">
        <f>IF(L124="sníž. přenesená",#REF!,0)</f>
        <v>0</v>
      </c>
      <c r="BG124" s="117">
        <f>IF(L124="nulová",#REF!,0)</f>
        <v>0</v>
      </c>
      <c r="BH124" s="12" t="s">
        <v>83</v>
      </c>
      <c r="BI124" s="117" t="e">
        <f>ROUND(H124*#REF!,2)</f>
        <v>#REF!</v>
      </c>
      <c r="BJ124" s="12" t="s">
        <v>112</v>
      </c>
      <c r="BK124" s="116" t="s">
        <v>139</v>
      </c>
    </row>
    <row r="125" spans="2:63" s="1" customFormat="1" ht="16.5" customHeight="1">
      <c r="B125" s="26"/>
      <c r="C125" s="106" t="s">
        <v>140</v>
      </c>
      <c r="D125" s="106" t="s">
        <v>107</v>
      </c>
      <c r="E125" s="107" t="s">
        <v>141</v>
      </c>
      <c r="F125" s="108" t="s">
        <v>142</v>
      </c>
      <c r="G125" s="109" t="s">
        <v>110</v>
      </c>
      <c r="H125" s="110"/>
      <c r="I125" s="108" t="s">
        <v>587</v>
      </c>
      <c r="J125" s="111"/>
      <c r="K125" s="112" t="s">
        <v>1</v>
      </c>
      <c r="L125" s="113" t="s">
        <v>43</v>
      </c>
      <c r="N125" s="114" t="e">
        <f>M125*#REF!</f>
        <v>#REF!</v>
      </c>
      <c r="O125" s="114">
        <v>0</v>
      </c>
      <c r="P125" s="114" t="e">
        <f>O125*#REF!</f>
        <v>#REF!</v>
      </c>
      <c r="Q125" s="114">
        <v>0</v>
      </c>
      <c r="R125" s="115" t="e">
        <f>Q125*#REF!</f>
        <v>#REF!</v>
      </c>
      <c r="AP125" s="116" t="s">
        <v>111</v>
      </c>
      <c r="AR125" s="116" t="s">
        <v>107</v>
      </c>
      <c r="AS125" s="116" t="s">
        <v>83</v>
      </c>
      <c r="AW125" s="12" t="s">
        <v>106</v>
      </c>
      <c r="BC125" s="117" t="e">
        <f>IF(L125="základní",#REF!,0)</f>
        <v>#REF!</v>
      </c>
      <c r="BD125" s="117">
        <f>IF(L125="snížená",#REF!,0)</f>
        <v>0</v>
      </c>
      <c r="BE125" s="117">
        <f>IF(L125="zákl. přenesená",#REF!,0)</f>
        <v>0</v>
      </c>
      <c r="BF125" s="117">
        <f>IF(L125="sníž. přenesená",#REF!,0)</f>
        <v>0</v>
      </c>
      <c r="BG125" s="117">
        <f>IF(L125="nulová",#REF!,0)</f>
        <v>0</v>
      </c>
      <c r="BH125" s="12" t="s">
        <v>83</v>
      </c>
      <c r="BI125" s="117" t="e">
        <f>ROUND(H125*#REF!,2)</f>
        <v>#REF!</v>
      </c>
      <c r="BJ125" s="12" t="s">
        <v>112</v>
      </c>
      <c r="BK125" s="116" t="s">
        <v>143</v>
      </c>
    </row>
    <row r="126" spans="2:63" s="1" customFormat="1" ht="16.5" customHeight="1">
      <c r="B126" s="26"/>
      <c r="C126" s="106" t="s">
        <v>144</v>
      </c>
      <c r="D126" s="106" t="s">
        <v>107</v>
      </c>
      <c r="E126" s="107" t="s">
        <v>145</v>
      </c>
      <c r="F126" s="108" t="s">
        <v>146</v>
      </c>
      <c r="G126" s="109" t="s">
        <v>110</v>
      </c>
      <c r="H126" s="110"/>
      <c r="I126" s="108" t="s">
        <v>587</v>
      </c>
      <c r="J126" s="111"/>
      <c r="K126" s="112" t="s">
        <v>1</v>
      </c>
      <c r="L126" s="113" t="s">
        <v>43</v>
      </c>
      <c r="N126" s="114" t="e">
        <f>M126*#REF!</f>
        <v>#REF!</v>
      </c>
      <c r="O126" s="114">
        <v>0</v>
      </c>
      <c r="P126" s="114" t="e">
        <f>O126*#REF!</f>
        <v>#REF!</v>
      </c>
      <c r="Q126" s="114">
        <v>0</v>
      </c>
      <c r="R126" s="115" t="e">
        <f>Q126*#REF!</f>
        <v>#REF!</v>
      </c>
      <c r="AP126" s="116" t="s">
        <v>111</v>
      </c>
      <c r="AR126" s="116" t="s">
        <v>107</v>
      </c>
      <c r="AS126" s="116" t="s">
        <v>83</v>
      </c>
      <c r="AW126" s="12" t="s">
        <v>106</v>
      </c>
      <c r="BC126" s="117" t="e">
        <f>IF(L126="základní",#REF!,0)</f>
        <v>#REF!</v>
      </c>
      <c r="BD126" s="117">
        <f>IF(L126="snížená",#REF!,0)</f>
        <v>0</v>
      </c>
      <c r="BE126" s="117">
        <f>IF(L126="zákl. přenesená",#REF!,0)</f>
        <v>0</v>
      </c>
      <c r="BF126" s="117">
        <f>IF(L126="sníž. přenesená",#REF!,0)</f>
        <v>0</v>
      </c>
      <c r="BG126" s="117">
        <f>IF(L126="nulová",#REF!,0)</f>
        <v>0</v>
      </c>
      <c r="BH126" s="12" t="s">
        <v>83</v>
      </c>
      <c r="BI126" s="117" t="e">
        <f>ROUND(H126*#REF!,2)</f>
        <v>#REF!</v>
      </c>
      <c r="BJ126" s="12" t="s">
        <v>112</v>
      </c>
      <c r="BK126" s="116" t="s">
        <v>147</v>
      </c>
    </row>
    <row r="127" spans="2:63" s="1" customFormat="1" ht="16.5" customHeight="1">
      <c r="B127" s="26"/>
      <c r="C127" s="106" t="s">
        <v>148</v>
      </c>
      <c r="D127" s="106" t="s">
        <v>107</v>
      </c>
      <c r="E127" s="107" t="s">
        <v>149</v>
      </c>
      <c r="F127" s="108" t="s">
        <v>150</v>
      </c>
      <c r="G127" s="109" t="s">
        <v>110</v>
      </c>
      <c r="H127" s="110"/>
      <c r="I127" s="108" t="s">
        <v>587</v>
      </c>
      <c r="J127" s="111"/>
      <c r="K127" s="112" t="s">
        <v>1</v>
      </c>
      <c r="L127" s="113" t="s">
        <v>43</v>
      </c>
      <c r="N127" s="114" t="e">
        <f>M127*#REF!</f>
        <v>#REF!</v>
      </c>
      <c r="O127" s="114">
        <v>0</v>
      </c>
      <c r="P127" s="114" t="e">
        <f>O127*#REF!</f>
        <v>#REF!</v>
      </c>
      <c r="Q127" s="114">
        <v>0</v>
      </c>
      <c r="R127" s="115" t="e">
        <f>Q127*#REF!</f>
        <v>#REF!</v>
      </c>
      <c r="AP127" s="116" t="s">
        <v>111</v>
      </c>
      <c r="AR127" s="116" t="s">
        <v>107</v>
      </c>
      <c r="AS127" s="116" t="s">
        <v>83</v>
      </c>
      <c r="AW127" s="12" t="s">
        <v>106</v>
      </c>
      <c r="BC127" s="117" t="e">
        <f>IF(L127="základní",#REF!,0)</f>
        <v>#REF!</v>
      </c>
      <c r="BD127" s="117">
        <f>IF(L127="snížená",#REF!,0)</f>
        <v>0</v>
      </c>
      <c r="BE127" s="117">
        <f>IF(L127="zákl. přenesená",#REF!,0)</f>
        <v>0</v>
      </c>
      <c r="BF127" s="117">
        <f>IF(L127="sníž. přenesená",#REF!,0)</f>
        <v>0</v>
      </c>
      <c r="BG127" s="117">
        <f>IF(L127="nulová",#REF!,0)</f>
        <v>0</v>
      </c>
      <c r="BH127" s="12" t="s">
        <v>83</v>
      </c>
      <c r="BI127" s="117" t="e">
        <f>ROUND(H127*#REF!,2)</f>
        <v>#REF!</v>
      </c>
      <c r="BJ127" s="12" t="s">
        <v>112</v>
      </c>
      <c r="BK127" s="116" t="s">
        <v>151</v>
      </c>
    </row>
    <row r="128" spans="2:63" s="1" customFormat="1" ht="16.5" customHeight="1">
      <c r="B128" s="26"/>
      <c r="C128" s="106" t="s">
        <v>152</v>
      </c>
      <c r="D128" s="106" t="s">
        <v>107</v>
      </c>
      <c r="E128" s="107" t="s">
        <v>153</v>
      </c>
      <c r="F128" s="108" t="s">
        <v>154</v>
      </c>
      <c r="G128" s="109" t="s">
        <v>110</v>
      </c>
      <c r="H128" s="110"/>
      <c r="I128" s="108" t="s">
        <v>587</v>
      </c>
      <c r="J128" s="111"/>
      <c r="K128" s="112" t="s">
        <v>1</v>
      </c>
      <c r="L128" s="113" t="s">
        <v>43</v>
      </c>
      <c r="N128" s="114" t="e">
        <f>M128*#REF!</f>
        <v>#REF!</v>
      </c>
      <c r="O128" s="114">
        <v>0</v>
      </c>
      <c r="P128" s="114" t="e">
        <f>O128*#REF!</f>
        <v>#REF!</v>
      </c>
      <c r="Q128" s="114">
        <v>0</v>
      </c>
      <c r="R128" s="115" t="e">
        <f>Q128*#REF!</f>
        <v>#REF!</v>
      </c>
      <c r="AP128" s="116" t="s">
        <v>111</v>
      </c>
      <c r="AR128" s="116" t="s">
        <v>107</v>
      </c>
      <c r="AS128" s="116" t="s">
        <v>83</v>
      </c>
      <c r="AW128" s="12" t="s">
        <v>106</v>
      </c>
      <c r="BC128" s="117" t="e">
        <f>IF(L128="základní",#REF!,0)</f>
        <v>#REF!</v>
      </c>
      <c r="BD128" s="117">
        <f>IF(L128="snížená",#REF!,0)</f>
        <v>0</v>
      </c>
      <c r="BE128" s="117">
        <f>IF(L128="zákl. přenesená",#REF!,0)</f>
        <v>0</v>
      </c>
      <c r="BF128" s="117">
        <f>IF(L128="sníž. přenesená",#REF!,0)</f>
        <v>0</v>
      </c>
      <c r="BG128" s="117">
        <f>IF(L128="nulová",#REF!,0)</f>
        <v>0</v>
      </c>
      <c r="BH128" s="12" t="s">
        <v>83</v>
      </c>
      <c r="BI128" s="117" t="e">
        <f>ROUND(H128*#REF!,2)</f>
        <v>#REF!</v>
      </c>
      <c r="BJ128" s="12" t="s">
        <v>112</v>
      </c>
      <c r="BK128" s="116" t="s">
        <v>155</v>
      </c>
    </row>
    <row r="129" spans="2:63" s="1" customFormat="1" ht="16.5" customHeight="1">
      <c r="B129" s="26"/>
      <c r="C129" s="106" t="s">
        <v>156</v>
      </c>
      <c r="D129" s="106" t="s">
        <v>107</v>
      </c>
      <c r="E129" s="107" t="s">
        <v>157</v>
      </c>
      <c r="F129" s="108" t="s">
        <v>158</v>
      </c>
      <c r="G129" s="109" t="s">
        <v>110</v>
      </c>
      <c r="H129" s="110"/>
      <c r="I129" s="108" t="s">
        <v>587</v>
      </c>
      <c r="J129" s="111"/>
      <c r="K129" s="112" t="s">
        <v>1</v>
      </c>
      <c r="L129" s="113" t="s">
        <v>43</v>
      </c>
      <c r="N129" s="114" t="e">
        <f>M129*#REF!</f>
        <v>#REF!</v>
      </c>
      <c r="O129" s="114">
        <v>0</v>
      </c>
      <c r="P129" s="114" t="e">
        <f>O129*#REF!</f>
        <v>#REF!</v>
      </c>
      <c r="Q129" s="114">
        <v>0</v>
      </c>
      <c r="R129" s="115" t="e">
        <f>Q129*#REF!</f>
        <v>#REF!</v>
      </c>
      <c r="AP129" s="116" t="s">
        <v>111</v>
      </c>
      <c r="AR129" s="116" t="s">
        <v>107</v>
      </c>
      <c r="AS129" s="116" t="s">
        <v>83</v>
      </c>
      <c r="AW129" s="12" t="s">
        <v>106</v>
      </c>
      <c r="BC129" s="117" t="e">
        <f>IF(L129="základní",#REF!,0)</f>
        <v>#REF!</v>
      </c>
      <c r="BD129" s="117">
        <f>IF(L129="snížená",#REF!,0)</f>
        <v>0</v>
      </c>
      <c r="BE129" s="117">
        <f>IF(L129="zákl. přenesená",#REF!,0)</f>
        <v>0</v>
      </c>
      <c r="BF129" s="117">
        <f>IF(L129="sníž. přenesená",#REF!,0)</f>
        <v>0</v>
      </c>
      <c r="BG129" s="117">
        <f>IF(L129="nulová",#REF!,0)</f>
        <v>0</v>
      </c>
      <c r="BH129" s="12" t="s">
        <v>83</v>
      </c>
      <c r="BI129" s="117" t="e">
        <f>ROUND(H129*#REF!,2)</f>
        <v>#REF!</v>
      </c>
      <c r="BJ129" s="12" t="s">
        <v>112</v>
      </c>
      <c r="BK129" s="116" t="s">
        <v>159</v>
      </c>
    </row>
    <row r="130" spans="2:63" s="1" customFormat="1" ht="16.5" customHeight="1">
      <c r="B130" s="26"/>
      <c r="C130" s="106" t="s">
        <v>160</v>
      </c>
      <c r="D130" s="106" t="s">
        <v>107</v>
      </c>
      <c r="E130" s="107" t="s">
        <v>161</v>
      </c>
      <c r="F130" s="108" t="s">
        <v>162</v>
      </c>
      <c r="G130" s="109" t="s">
        <v>110</v>
      </c>
      <c r="H130" s="110"/>
      <c r="I130" s="108" t="s">
        <v>587</v>
      </c>
      <c r="J130" s="111"/>
      <c r="K130" s="112" t="s">
        <v>1</v>
      </c>
      <c r="L130" s="113" t="s">
        <v>43</v>
      </c>
      <c r="N130" s="114" t="e">
        <f>M130*#REF!</f>
        <v>#REF!</v>
      </c>
      <c r="O130" s="114">
        <v>0</v>
      </c>
      <c r="P130" s="114" t="e">
        <f>O130*#REF!</f>
        <v>#REF!</v>
      </c>
      <c r="Q130" s="114">
        <v>0</v>
      </c>
      <c r="R130" s="115" t="e">
        <f>Q130*#REF!</f>
        <v>#REF!</v>
      </c>
      <c r="AP130" s="116" t="s">
        <v>111</v>
      </c>
      <c r="AR130" s="116" t="s">
        <v>107</v>
      </c>
      <c r="AS130" s="116" t="s">
        <v>83</v>
      </c>
      <c r="AW130" s="12" t="s">
        <v>106</v>
      </c>
      <c r="BC130" s="117" t="e">
        <f>IF(L130="základní",#REF!,0)</f>
        <v>#REF!</v>
      </c>
      <c r="BD130" s="117">
        <f>IF(L130="snížená",#REF!,0)</f>
        <v>0</v>
      </c>
      <c r="BE130" s="117">
        <f>IF(L130="zákl. přenesená",#REF!,0)</f>
        <v>0</v>
      </c>
      <c r="BF130" s="117">
        <f>IF(L130="sníž. přenesená",#REF!,0)</f>
        <v>0</v>
      </c>
      <c r="BG130" s="117">
        <f>IF(L130="nulová",#REF!,0)</f>
        <v>0</v>
      </c>
      <c r="BH130" s="12" t="s">
        <v>83</v>
      </c>
      <c r="BI130" s="117" t="e">
        <f>ROUND(H130*#REF!,2)</f>
        <v>#REF!</v>
      </c>
      <c r="BJ130" s="12" t="s">
        <v>112</v>
      </c>
      <c r="BK130" s="116" t="s">
        <v>163</v>
      </c>
    </row>
    <row r="131" spans="2:63" s="1" customFormat="1" ht="16.5" customHeight="1">
      <c r="B131" s="26"/>
      <c r="C131" s="106" t="s">
        <v>8</v>
      </c>
      <c r="D131" s="106" t="s">
        <v>107</v>
      </c>
      <c r="E131" s="107" t="s">
        <v>164</v>
      </c>
      <c r="F131" s="108" t="s">
        <v>165</v>
      </c>
      <c r="G131" s="109" t="s">
        <v>110</v>
      </c>
      <c r="H131" s="110"/>
      <c r="I131" s="108" t="s">
        <v>587</v>
      </c>
      <c r="J131" s="111"/>
      <c r="K131" s="112" t="s">
        <v>1</v>
      </c>
      <c r="L131" s="113" t="s">
        <v>43</v>
      </c>
      <c r="N131" s="114" t="e">
        <f>M131*#REF!</f>
        <v>#REF!</v>
      </c>
      <c r="O131" s="114">
        <v>0</v>
      </c>
      <c r="P131" s="114" t="e">
        <f>O131*#REF!</f>
        <v>#REF!</v>
      </c>
      <c r="Q131" s="114">
        <v>0</v>
      </c>
      <c r="R131" s="115" t="e">
        <f>Q131*#REF!</f>
        <v>#REF!</v>
      </c>
      <c r="AP131" s="116" t="s">
        <v>111</v>
      </c>
      <c r="AR131" s="116" t="s">
        <v>107</v>
      </c>
      <c r="AS131" s="116" t="s">
        <v>83</v>
      </c>
      <c r="AW131" s="12" t="s">
        <v>106</v>
      </c>
      <c r="BC131" s="117" t="e">
        <f>IF(L131="základní",#REF!,0)</f>
        <v>#REF!</v>
      </c>
      <c r="BD131" s="117">
        <f>IF(L131="snížená",#REF!,0)</f>
        <v>0</v>
      </c>
      <c r="BE131" s="117">
        <f>IF(L131="zákl. přenesená",#REF!,0)</f>
        <v>0</v>
      </c>
      <c r="BF131" s="117">
        <f>IF(L131="sníž. přenesená",#REF!,0)</f>
        <v>0</v>
      </c>
      <c r="BG131" s="117">
        <f>IF(L131="nulová",#REF!,0)</f>
        <v>0</v>
      </c>
      <c r="BH131" s="12" t="s">
        <v>83</v>
      </c>
      <c r="BI131" s="117" t="e">
        <f>ROUND(H131*#REF!,2)</f>
        <v>#REF!</v>
      </c>
      <c r="BJ131" s="12" t="s">
        <v>112</v>
      </c>
      <c r="BK131" s="116" t="s">
        <v>166</v>
      </c>
    </row>
    <row r="132" spans="2:63" s="1" customFormat="1" ht="16.5" customHeight="1">
      <c r="B132" s="26"/>
      <c r="C132" s="106" t="s">
        <v>167</v>
      </c>
      <c r="D132" s="106" t="s">
        <v>107</v>
      </c>
      <c r="E132" s="107" t="s">
        <v>168</v>
      </c>
      <c r="F132" s="108" t="s">
        <v>169</v>
      </c>
      <c r="G132" s="109" t="s">
        <v>110</v>
      </c>
      <c r="H132" s="110"/>
      <c r="I132" s="108" t="s">
        <v>587</v>
      </c>
      <c r="J132" s="111"/>
      <c r="K132" s="112" t="s">
        <v>1</v>
      </c>
      <c r="L132" s="113" t="s">
        <v>43</v>
      </c>
      <c r="N132" s="114" t="e">
        <f>M132*#REF!</f>
        <v>#REF!</v>
      </c>
      <c r="O132" s="114">
        <v>0</v>
      </c>
      <c r="P132" s="114" t="e">
        <f>O132*#REF!</f>
        <v>#REF!</v>
      </c>
      <c r="Q132" s="114">
        <v>0</v>
      </c>
      <c r="R132" s="115" t="e">
        <f>Q132*#REF!</f>
        <v>#REF!</v>
      </c>
      <c r="AP132" s="116" t="s">
        <v>111</v>
      </c>
      <c r="AR132" s="116" t="s">
        <v>107</v>
      </c>
      <c r="AS132" s="116" t="s">
        <v>83</v>
      </c>
      <c r="AW132" s="12" t="s">
        <v>106</v>
      </c>
      <c r="BC132" s="117" t="e">
        <f>IF(L132="základní",#REF!,0)</f>
        <v>#REF!</v>
      </c>
      <c r="BD132" s="117">
        <f>IF(L132="snížená",#REF!,0)</f>
        <v>0</v>
      </c>
      <c r="BE132" s="117">
        <f>IF(L132="zákl. přenesená",#REF!,0)</f>
        <v>0</v>
      </c>
      <c r="BF132" s="117">
        <f>IF(L132="sníž. přenesená",#REF!,0)</f>
        <v>0</v>
      </c>
      <c r="BG132" s="117">
        <f>IF(L132="nulová",#REF!,0)</f>
        <v>0</v>
      </c>
      <c r="BH132" s="12" t="s">
        <v>83</v>
      </c>
      <c r="BI132" s="117" t="e">
        <f>ROUND(H132*#REF!,2)</f>
        <v>#REF!</v>
      </c>
      <c r="BJ132" s="12" t="s">
        <v>112</v>
      </c>
      <c r="BK132" s="116" t="s">
        <v>170</v>
      </c>
    </row>
    <row r="133" spans="2:63" s="1" customFormat="1" ht="16.5" customHeight="1">
      <c r="B133" s="26"/>
      <c r="C133" s="106" t="s">
        <v>171</v>
      </c>
      <c r="D133" s="106" t="s">
        <v>107</v>
      </c>
      <c r="E133" s="107" t="s">
        <v>172</v>
      </c>
      <c r="F133" s="108" t="s">
        <v>173</v>
      </c>
      <c r="G133" s="109" t="s">
        <v>174</v>
      </c>
      <c r="H133" s="110"/>
      <c r="I133" s="108" t="s">
        <v>587</v>
      </c>
      <c r="J133" s="111"/>
      <c r="K133" s="112" t="s">
        <v>1</v>
      </c>
      <c r="L133" s="113" t="s">
        <v>43</v>
      </c>
      <c r="N133" s="114" t="e">
        <f>M133*#REF!</f>
        <v>#REF!</v>
      </c>
      <c r="O133" s="114">
        <v>0</v>
      </c>
      <c r="P133" s="114" t="e">
        <f>O133*#REF!</f>
        <v>#REF!</v>
      </c>
      <c r="Q133" s="114">
        <v>0</v>
      </c>
      <c r="R133" s="115" t="e">
        <f>Q133*#REF!</f>
        <v>#REF!</v>
      </c>
      <c r="AP133" s="116" t="s">
        <v>111</v>
      </c>
      <c r="AR133" s="116" t="s">
        <v>107</v>
      </c>
      <c r="AS133" s="116" t="s">
        <v>83</v>
      </c>
      <c r="AW133" s="12" t="s">
        <v>106</v>
      </c>
      <c r="BC133" s="117" t="e">
        <f>IF(L133="základní",#REF!,0)</f>
        <v>#REF!</v>
      </c>
      <c r="BD133" s="117">
        <f>IF(L133="snížená",#REF!,0)</f>
        <v>0</v>
      </c>
      <c r="BE133" s="117">
        <f>IF(L133="zákl. přenesená",#REF!,0)</f>
        <v>0</v>
      </c>
      <c r="BF133" s="117">
        <f>IF(L133="sníž. přenesená",#REF!,0)</f>
        <v>0</v>
      </c>
      <c r="BG133" s="117">
        <f>IF(L133="nulová",#REF!,0)</f>
        <v>0</v>
      </c>
      <c r="BH133" s="12" t="s">
        <v>83</v>
      </c>
      <c r="BI133" s="117" t="e">
        <f>ROUND(H133*#REF!,2)</f>
        <v>#REF!</v>
      </c>
      <c r="BJ133" s="12" t="s">
        <v>112</v>
      </c>
      <c r="BK133" s="116" t="s">
        <v>175</v>
      </c>
    </row>
    <row r="134" spans="2:63" s="1" customFormat="1" ht="16.5" customHeight="1">
      <c r="B134" s="26"/>
      <c r="C134" s="106" t="s">
        <v>176</v>
      </c>
      <c r="D134" s="106" t="s">
        <v>107</v>
      </c>
      <c r="E134" s="107" t="s">
        <v>177</v>
      </c>
      <c r="F134" s="108" t="s">
        <v>178</v>
      </c>
      <c r="G134" s="109" t="s">
        <v>110</v>
      </c>
      <c r="H134" s="110"/>
      <c r="I134" s="108" t="s">
        <v>587</v>
      </c>
      <c r="J134" s="111"/>
      <c r="K134" s="112" t="s">
        <v>1</v>
      </c>
      <c r="L134" s="113" t="s">
        <v>43</v>
      </c>
      <c r="N134" s="114" t="e">
        <f>M134*#REF!</f>
        <v>#REF!</v>
      </c>
      <c r="O134" s="114">
        <v>0</v>
      </c>
      <c r="P134" s="114" t="e">
        <f>O134*#REF!</f>
        <v>#REF!</v>
      </c>
      <c r="Q134" s="114">
        <v>0</v>
      </c>
      <c r="R134" s="115" t="e">
        <f>Q134*#REF!</f>
        <v>#REF!</v>
      </c>
      <c r="AP134" s="116" t="s">
        <v>111</v>
      </c>
      <c r="AR134" s="116" t="s">
        <v>107</v>
      </c>
      <c r="AS134" s="116" t="s">
        <v>83</v>
      </c>
      <c r="AW134" s="12" t="s">
        <v>106</v>
      </c>
      <c r="BC134" s="117" t="e">
        <f>IF(L134="základní",#REF!,0)</f>
        <v>#REF!</v>
      </c>
      <c r="BD134" s="117">
        <f>IF(L134="snížená",#REF!,0)</f>
        <v>0</v>
      </c>
      <c r="BE134" s="117">
        <f>IF(L134="zákl. přenesená",#REF!,0)</f>
        <v>0</v>
      </c>
      <c r="BF134" s="117">
        <f>IF(L134="sníž. přenesená",#REF!,0)</f>
        <v>0</v>
      </c>
      <c r="BG134" s="117">
        <f>IF(L134="nulová",#REF!,0)</f>
        <v>0</v>
      </c>
      <c r="BH134" s="12" t="s">
        <v>83</v>
      </c>
      <c r="BI134" s="117" t="e">
        <f>ROUND(H134*#REF!,2)</f>
        <v>#REF!</v>
      </c>
      <c r="BJ134" s="12" t="s">
        <v>112</v>
      </c>
      <c r="BK134" s="116" t="s">
        <v>179</v>
      </c>
    </row>
    <row r="135" spans="2:63" s="1" customFormat="1" ht="16.5" customHeight="1">
      <c r="B135" s="26"/>
      <c r="C135" s="106" t="s">
        <v>180</v>
      </c>
      <c r="D135" s="106" t="s">
        <v>107</v>
      </c>
      <c r="E135" s="107" t="s">
        <v>181</v>
      </c>
      <c r="F135" s="108" t="s">
        <v>182</v>
      </c>
      <c r="G135" s="109" t="s">
        <v>110</v>
      </c>
      <c r="H135" s="110"/>
      <c r="I135" s="108" t="s">
        <v>587</v>
      </c>
      <c r="J135" s="111"/>
      <c r="K135" s="112" t="s">
        <v>1</v>
      </c>
      <c r="L135" s="113" t="s">
        <v>43</v>
      </c>
      <c r="N135" s="114" t="e">
        <f>M135*#REF!</f>
        <v>#REF!</v>
      </c>
      <c r="O135" s="114">
        <v>0</v>
      </c>
      <c r="P135" s="114" t="e">
        <f>O135*#REF!</f>
        <v>#REF!</v>
      </c>
      <c r="Q135" s="114">
        <v>0</v>
      </c>
      <c r="R135" s="115" t="e">
        <f>Q135*#REF!</f>
        <v>#REF!</v>
      </c>
      <c r="AP135" s="116" t="s">
        <v>111</v>
      </c>
      <c r="AR135" s="116" t="s">
        <v>107</v>
      </c>
      <c r="AS135" s="116" t="s">
        <v>83</v>
      </c>
      <c r="AW135" s="12" t="s">
        <v>106</v>
      </c>
      <c r="BC135" s="117" t="e">
        <f>IF(L135="základní",#REF!,0)</f>
        <v>#REF!</v>
      </c>
      <c r="BD135" s="117">
        <f>IF(L135="snížená",#REF!,0)</f>
        <v>0</v>
      </c>
      <c r="BE135" s="117">
        <f>IF(L135="zákl. přenesená",#REF!,0)</f>
        <v>0</v>
      </c>
      <c r="BF135" s="117">
        <f>IF(L135="sníž. přenesená",#REF!,0)</f>
        <v>0</v>
      </c>
      <c r="BG135" s="117">
        <f>IF(L135="nulová",#REF!,0)</f>
        <v>0</v>
      </c>
      <c r="BH135" s="12" t="s">
        <v>83</v>
      </c>
      <c r="BI135" s="117" t="e">
        <f>ROUND(H135*#REF!,2)</f>
        <v>#REF!</v>
      </c>
      <c r="BJ135" s="12" t="s">
        <v>112</v>
      </c>
      <c r="BK135" s="116" t="s">
        <v>183</v>
      </c>
    </row>
    <row r="136" spans="2:63" s="1" customFormat="1" ht="16.5" customHeight="1">
      <c r="B136" s="26"/>
      <c r="C136" s="106" t="s">
        <v>184</v>
      </c>
      <c r="D136" s="106" t="s">
        <v>107</v>
      </c>
      <c r="E136" s="107" t="s">
        <v>185</v>
      </c>
      <c r="F136" s="108" t="s">
        <v>186</v>
      </c>
      <c r="G136" s="109" t="s">
        <v>174</v>
      </c>
      <c r="H136" s="110"/>
      <c r="I136" s="108" t="s">
        <v>587</v>
      </c>
      <c r="J136" s="111"/>
      <c r="K136" s="112" t="s">
        <v>1</v>
      </c>
      <c r="L136" s="113" t="s">
        <v>43</v>
      </c>
      <c r="N136" s="114" t="e">
        <f>M136*#REF!</f>
        <v>#REF!</v>
      </c>
      <c r="O136" s="114">
        <v>0</v>
      </c>
      <c r="P136" s="114" t="e">
        <f>O136*#REF!</f>
        <v>#REF!</v>
      </c>
      <c r="Q136" s="114">
        <v>0</v>
      </c>
      <c r="R136" s="115" t="e">
        <f>Q136*#REF!</f>
        <v>#REF!</v>
      </c>
      <c r="AP136" s="116" t="s">
        <v>111</v>
      </c>
      <c r="AR136" s="116" t="s">
        <v>107</v>
      </c>
      <c r="AS136" s="116" t="s">
        <v>83</v>
      </c>
      <c r="AW136" s="12" t="s">
        <v>106</v>
      </c>
      <c r="BC136" s="117" t="e">
        <f>IF(L136="základní",#REF!,0)</f>
        <v>#REF!</v>
      </c>
      <c r="BD136" s="117">
        <f>IF(L136="snížená",#REF!,0)</f>
        <v>0</v>
      </c>
      <c r="BE136" s="117">
        <f>IF(L136="zákl. přenesená",#REF!,0)</f>
        <v>0</v>
      </c>
      <c r="BF136" s="117">
        <f>IF(L136="sníž. přenesená",#REF!,0)</f>
        <v>0</v>
      </c>
      <c r="BG136" s="117">
        <f>IF(L136="nulová",#REF!,0)</f>
        <v>0</v>
      </c>
      <c r="BH136" s="12" t="s">
        <v>83</v>
      </c>
      <c r="BI136" s="117" t="e">
        <f>ROUND(H136*#REF!,2)</f>
        <v>#REF!</v>
      </c>
      <c r="BJ136" s="12" t="s">
        <v>112</v>
      </c>
      <c r="BK136" s="116" t="s">
        <v>187</v>
      </c>
    </row>
    <row r="137" spans="2:63" s="1" customFormat="1" ht="16.5" customHeight="1">
      <c r="B137" s="26"/>
      <c r="C137" s="106" t="s">
        <v>7</v>
      </c>
      <c r="D137" s="106" t="s">
        <v>107</v>
      </c>
      <c r="E137" s="107" t="s">
        <v>188</v>
      </c>
      <c r="F137" s="108" t="s">
        <v>189</v>
      </c>
      <c r="G137" s="109" t="s">
        <v>110</v>
      </c>
      <c r="H137" s="110"/>
      <c r="I137" s="108" t="s">
        <v>587</v>
      </c>
      <c r="J137" s="111"/>
      <c r="K137" s="112" t="s">
        <v>1</v>
      </c>
      <c r="L137" s="113" t="s">
        <v>43</v>
      </c>
      <c r="N137" s="114" t="e">
        <f>M137*#REF!</f>
        <v>#REF!</v>
      </c>
      <c r="O137" s="114">
        <v>0</v>
      </c>
      <c r="P137" s="114" t="e">
        <f>O137*#REF!</f>
        <v>#REF!</v>
      </c>
      <c r="Q137" s="114">
        <v>0</v>
      </c>
      <c r="R137" s="115" t="e">
        <f>Q137*#REF!</f>
        <v>#REF!</v>
      </c>
      <c r="AP137" s="116" t="s">
        <v>111</v>
      </c>
      <c r="AR137" s="116" t="s">
        <v>107</v>
      </c>
      <c r="AS137" s="116" t="s">
        <v>83</v>
      </c>
      <c r="AW137" s="12" t="s">
        <v>106</v>
      </c>
      <c r="BC137" s="117" t="e">
        <f>IF(L137="základní",#REF!,0)</f>
        <v>#REF!</v>
      </c>
      <c r="BD137" s="117">
        <f>IF(L137="snížená",#REF!,0)</f>
        <v>0</v>
      </c>
      <c r="BE137" s="117">
        <f>IF(L137="zákl. přenesená",#REF!,0)</f>
        <v>0</v>
      </c>
      <c r="BF137" s="117">
        <f>IF(L137="sníž. přenesená",#REF!,0)</f>
        <v>0</v>
      </c>
      <c r="BG137" s="117">
        <f>IF(L137="nulová",#REF!,0)</f>
        <v>0</v>
      </c>
      <c r="BH137" s="12" t="s">
        <v>83</v>
      </c>
      <c r="BI137" s="117" t="e">
        <f>ROUND(H137*#REF!,2)</f>
        <v>#REF!</v>
      </c>
      <c r="BJ137" s="12" t="s">
        <v>112</v>
      </c>
      <c r="BK137" s="116" t="s">
        <v>190</v>
      </c>
    </row>
    <row r="138" spans="2:63" s="1" customFormat="1" ht="16.5" customHeight="1">
      <c r="B138" s="26"/>
      <c r="C138" s="106" t="s">
        <v>191</v>
      </c>
      <c r="D138" s="106" t="s">
        <v>107</v>
      </c>
      <c r="E138" s="107" t="s">
        <v>192</v>
      </c>
      <c r="F138" s="108" t="s">
        <v>193</v>
      </c>
      <c r="G138" s="109" t="s">
        <v>110</v>
      </c>
      <c r="H138" s="110"/>
      <c r="I138" s="108" t="s">
        <v>587</v>
      </c>
      <c r="J138" s="111"/>
      <c r="K138" s="112" t="s">
        <v>1</v>
      </c>
      <c r="L138" s="113" t="s">
        <v>43</v>
      </c>
      <c r="N138" s="114" t="e">
        <f>M138*#REF!</f>
        <v>#REF!</v>
      </c>
      <c r="O138" s="114">
        <v>0</v>
      </c>
      <c r="P138" s="114" t="e">
        <f>O138*#REF!</f>
        <v>#REF!</v>
      </c>
      <c r="Q138" s="114">
        <v>0</v>
      </c>
      <c r="R138" s="115" t="e">
        <f>Q138*#REF!</f>
        <v>#REF!</v>
      </c>
      <c r="AP138" s="116" t="s">
        <v>111</v>
      </c>
      <c r="AR138" s="116" t="s">
        <v>107</v>
      </c>
      <c r="AS138" s="116" t="s">
        <v>83</v>
      </c>
      <c r="AW138" s="12" t="s">
        <v>106</v>
      </c>
      <c r="BC138" s="117" t="e">
        <f>IF(L138="základní",#REF!,0)</f>
        <v>#REF!</v>
      </c>
      <c r="BD138" s="117">
        <f>IF(L138="snížená",#REF!,0)</f>
        <v>0</v>
      </c>
      <c r="BE138" s="117">
        <f>IF(L138="zákl. přenesená",#REF!,0)</f>
        <v>0</v>
      </c>
      <c r="BF138" s="117">
        <f>IF(L138="sníž. přenesená",#REF!,0)</f>
        <v>0</v>
      </c>
      <c r="BG138" s="117">
        <f>IF(L138="nulová",#REF!,0)</f>
        <v>0</v>
      </c>
      <c r="BH138" s="12" t="s">
        <v>83</v>
      </c>
      <c r="BI138" s="117" t="e">
        <f>ROUND(H138*#REF!,2)</f>
        <v>#REF!</v>
      </c>
      <c r="BJ138" s="12" t="s">
        <v>112</v>
      </c>
      <c r="BK138" s="116" t="s">
        <v>194</v>
      </c>
    </row>
    <row r="139" spans="2:63" s="1" customFormat="1" ht="16.5" customHeight="1">
      <c r="B139" s="26"/>
      <c r="C139" s="106" t="s">
        <v>195</v>
      </c>
      <c r="D139" s="106" t="s">
        <v>107</v>
      </c>
      <c r="E139" s="107" t="s">
        <v>196</v>
      </c>
      <c r="F139" s="108" t="s">
        <v>197</v>
      </c>
      <c r="G139" s="109" t="s">
        <v>110</v>
      </c>
      <c r="H139" s="110"/>
      <c r="I139" s="108" t="s">
        <v>587</v>
      </c>
      <c r="J139" s="111"/>
      <c r="K139" s="112" t="s">
        <v>1</v>
      </c>
      <c r="L139" s="113" t="s">
        <v>43</v>
      </c>
      <c r="N139" s="114" t="e">
        <f>M139*#REF!</f>
        <v>#REF!</v>
      </c>
      <c r="O139" s="114">
        <v>0</v>
      </c>
      <c r="P139" s="114" t="e">
        <f>O139*#REF!</f>
        <v>#REF!</v>
      </c>
      <c r="Q139" s="114">
        <v>0</v>
      </c>
      <c r="R139" s="115" t="e">
        <f>Q139*#REF!</f>
        <v>#REF!</v>
      </c>
      <c r="AP139" s="116" t="s">
        <v>111</v>
      </c>
      <c r="AR139" s="116" t="s">
        <v>107</v>
      </c>
      <c r="AS139" s="116" t="s">
        <v>83</v>
      </c>
      <c r="AW139" s="12" t="s">
        <v>106</v>
      </c>
      <c r="BC139" s="117" t="e">
        <f>IF(L139="základní",#REF!,0)</f>
        <v>#REF!</v>
      </c>
      <c r="BD139" s="117">
        <f>IF(L139="snížená",#REF!,0)</f>
        <v>0</v>
      </c>
      <c r="BE139" s="117">
        <f>IF(L139="zákl. přenesená",#REF!,0)</f>
        <v>0</v>
      </c>
      <c r="BF139" s="117">
        <f>IF(L139="sníž. přenesená",#REF!,0)</f>
        <v>0</v>
      </c>
      <c r="BG139" s="117">
        <f>IF(L139="nulová",#REF!,0)</f>
        <v>0</v>
      </c>
      <c r="BH139" s="12" t="s">
        <v>83</v>
      </c>
      <c r="BI139" s="117" t="e">
        <f>ROUND(H139*#REF!,2)</f>
        <v>#REF!</v>
      </c>
      <c r="BJ139" s="12" t="s">
        <v>112</v>
      </c>
      <c r="BK139" s="116" t="s">
        <v>198</v>
      </c>
    </row>
    <row r="140" spans="2:63" s="1" customFormat="1" ht="16.5" customHeight="1">
      <c r="B140" s="26"/>
      <c r="C140" s="106" t="s">
        <v>199</v>
      </c>
      <c r="D140" s="106" t="s">
        <v>107</v>
      </c>
      <c r="E140" s="107" t="s">
        <v>200</v>
      </c>
      <c r="F140" s="108" t="s">
        <v>201</v>
      </c>
      <c r="G140" s="109" t="s">
        <v>110</v>
      </c>
      <c r="H140" s="110"/>
      <c r="I140" s="108" t="s">
        <v>587</v>
      </c>
      <c r="J140" s="111"/>
      <c r="K140" s="112" t="s">
        <v>1</v>
      </c>
      <c r="L140" s="113" t="s">
        <v>43</v>
      </c>
      <c r="N140" s="114" t="e">
        <f>M140*#REF!</f>
        <v>#REF!</v>
      </c>
      <c r="O140" s="114">
        <v>0</v>
      </c>
      <c r="P140" s="114" t="e">
        <f>O140*#REF!</f>
        <v>#REF!</v>
      </c>
      <c r="Q140" s="114">
        <v>0</v>
      </c>
      <c r="R140" s="115" t="e">
        <f>Q140*#REF!</f>
        <v>#REF!</v>
      </c>
      <c r="AP140" s="116" t="s">
        <v>111</v>
      </c>
      <c r="AR140" s="116" t="s">
        <v>107</v>
      </c>
      <c r="AS140" s="116" t="s">
        <v>83</v>
      </c>
      <c r="AW140" s="12" t="s">
        <v>106</v>
      </c>
      <c r="BC140" s="117" t="e">
        <f>IF(L140="základní",#REF!,0)</f>
        <v>#REF!</v>
      </c>
      <c r="BD140" s="117">
        <f>IF(L140="snížená",#REF!,0)</f>
        <v>0</v>
      </c>
      <c r="BE140" s="117">
        <f>IF(L140="zákl. přenesená",#REF!,0)</f>
        <v>0</v>
      </c>
      <c r="BF140" s="117">
        <f>IF(L140="sníž. přenesená",#REF!,0)</f>
        <v>0</v>
      </c>
      <c r="BG140" s="117">
        <f>IF(L140="nulová",#REF!,0)</f>
        <v>0</v>
      </c>
      <c r="BH140" s="12" t="s">
        <v>83</v>
      </c>
      <c r="BI140" s="117" t="e">
        <f>ROUND(H140*#REF!,2)</f>
        <v>#REF!</v>
      </c>
      <c r="BJ140" s="12" t="s">
        <v>112</v>
      </c>
      <c r="BK140" s="116" t="s">
        <v>202</v>
      </c>
    </row>
    <row r="141" spans="2:63" s="1" customFormat="1" ht="16.5" customHeight="1">
      <c r="B141" s="26"/>
      <c r="C141" s="106" t="s">
        <v>203</v>
      </c>
      <c r="D141" s="106" t="s">
        <v>107</v>
      </c>
      <c r="E141" s="107" t="s">
        <v>204</v>
      </c>
      <c r="F141" s="108" t="s">
        <v>205</v>
      </c>
      <c r="G141" s="109" t="s">
        <v>110</v>
      </c>
      <c r="H141" s="110"/>
      <c r="I141" s="108" t="s">
        <v>587</v>
      </c>
      <c r="J141" s="111"/>
      <c r="K141" s="112" t="s">
        <v>1</v>
      </c>
      <c r="L141" s="113" t="s">
        <v>43</v>
      </c>
      <c r="N141" s="114" t="e">
        <f>M141*#REF!</f>
        <v>#REF!</v>
      </c>
      <c r="O141" s="114">
        <v>0</v>
      </c>
      <c r="P141" s="114" t="e">
        <f>O141*#REF!</f>
        <v>#REF!</v>
      </c>
      <c r="Q141" s="114">
        <v>0</v>
      </c>
      <c r="R141" s="115" t="e">
        <f>Q141*#REF!</f>
        <v>#REF!</v>
      </c>
      <c r="AP141" s="116" t="s">
        <v>111</v>
      </c>
      <c r="AR141" s="116" t="s">
        <v>107</v>
      </c>
      <c r="AS141" s="116" t="s">
        <v>83</v>
      </c>
      <c r="AW141" s="12" t="s">
        <v>106</v>
      </c>
      <c r="BC141" s="117" t="e">
        <f>IF(L141="základní",#REF!,0)</f>
        <v>#REF!</v>
      </c>
      <c r="BD141" s="117">
        <f>IF(L141="snížená",#REF!,0)</f>
        <v>0</v>
      </c>
      <c r="BE141" s="117">
        <f>IF(L141="zákl. přenesená",#REF!,0)</f>
        <v>0</v>
      </c>
      <c r="BF141" s="117">
        <f>IF(L141="sníž. přenesená",#REF!,0)</f>
        <v>0</v>
      </c>
      <c r="BG141" s="117">
        <f>IF(L141="nulová",#REF!,0)</f>
        <v>0</v>
      </c>
      <c r="BH141" s="12" t="s">
        <v>83</v>
      </c>
      <c r="BI141" s="117" t="e">
        <f>ROUND(H141*#REF!,2)</f>
        <v>#REF!</v>
      </c>
      <c r="BJ141" s="12" t="s">
        <v>112</v>
      </c>
      <c r="BK141" s="116" t="s">
        <v>206</v>
      </c>
    </row>
    <row r="142" spans="2:63" s="1" customFormat="1" ht="16.5" customHeight="1">
      <c r="B142" s="26"/>
      <c r="C142" s="106" t="s">
        <v>207</v>
      </c>
      <c r="D142" s="106" t="s">
        <v>107</v>
      </c>
      <c r="E142" s="107" t="s">
        <v>208</v>
      </c>
      <c r="F142" s="108" t="s">
        <v>209</v>
      </c>
      <c r="G142" s="109" t="s">
        <v>110</v>
      </c>
      <c r="H142" s="110"/>
      <c r="I142" s="108" t="s">
        <v>587</v>
      </c>
      <c r="J142" s="111"/>
      <c r="K142" s="112" t="s">
        <v>1</v>
      </c>
      <c r="L142" s="113" t="s">
        <v>43</v>
      </c>
      <c r="N142" s="114" t="e">
        <f>M142*#REF!</f>
        <v>#REF!</v>
      </c>
      <c r="O142" s="114">
        <v>0</v>
      </c>
      <c r="P142" s="114" t="e">
        <f>O142*#REF!</f>
        <v>#REF!</v>
      </c>
      <c r="Q142" s="114">
        <v>0</v>
      </c>
      <c r="R142" s="115" t="e">
        <f>Q142*#REF!</f>
        <v>#REF!</v>
      </c>
      <c r="AP142" s="116" t="s">
        <v>111</v>
      </c>
      <c r="AR142" s="116" t="s">
        <v>107</v>
      </c>
      <c r="AS142" s="116" t="s">
        <v>83</v>
      </c>
      <c r="AW142" s="12" t="s">
        <v>106</v>
      </c>
      <c r="BC142" s="117" t="e">
        <f>IF(L142="základní",#REF!,0)</f>
        <v>#REF!</v>
      </c>
      <c r="BD142" s="117">
        <f>IF(L142="snížená",#REF!,0)</f>
        <v>0</v>
      </c>
      <c r="BE142" s="117">
        <f>IF(L142="zákl. přenesená",#REF!,0)</f>
        <v>0</v>
      </c>
      <c r="BF142" s="117">
        <f>IF(L142="sníž. přenesená",#REF!,0)</f>
        <v>0</v>
      </c>
      <c r="BG142" s="117">
        <f>IF(L142="nulová",#REF!,0)</f>
        <v>0</v>
      </c>
      <c r="BH142" s="12" t="s">
        <v>83</v>
      </c>
      <c r="BI142" s="117" t="e">
        <f>ROUND(H142*#REF!,2)</f>
        <v>#REF!</v>
      </c>
      <c r="BJ142" s="12" t="s">
        <v>112</v>
      </c>
      <c r="BK142" s="116" t="s">
        <v>210</v>
      </c>
    </row>
    <row r="143" spans="2:63" s="1" customFormat="1" ht="16.5" customHeight="1">
      <c r="B143" s="26"/>
      <c r="C143" s="106" t="s">
        <v>211</v>
      </c>
      <c r="D143" s="106" t="s">
        <v>107</v>
      </c>
      <c r="E143" s="107" t="s">
        <v>212</v>
      </c>
      <c r="F143" s="108" t="s">
        <v>213</v>
      </c>
      <c r="G143" s="109" t="s">
        <v>110</v>
      </c>
      <c r="H143" s="110"/>
      <c r="I143" s="108" t="s">
        <v>587</v>
      </c>
      <c r="J143" s="111"/>
      <c r="K143" s="112" t="s">
        <v>1</v>
      </c>
      <c r="L143" s="113" t="s">
        <v>43</v>
      </c>
      <c r="N143" s="114" t="e">
        <f>M143*#REF!</f>
        <v>#REF!</v>
      </c>
      <c r="O143" s="114">
        <v>0</v>
      </c>
      <c r="P143" s="114" t="e">
        <f>O143*#REF!</f>
        <v>#REF!</v>
      </c>
      <c r="Q143" s="114">
        <v>0</v>
      </c>
      <c r="R143" s="115" t="e">
        <f>Q143*#REF!</f>
        <v>#REF!</v>
      </c>
      <c r="AP143" s="116" t="s">
        <v>111</v>
      </c>
      <c r="AR143" s="116" t="s">
        <v>107</v>
      </c>
      <c r="AS143" s="116" t="s">
        <v>83</v>
      </c>
      <c r="AW143" s="12" t="s">
        <v>106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2" t="s">
        <v>83</v>
      </c>
      <c r="BI143" s="117" t="e">
        <f>ROUND(H143*#REF!,2)</f>
        <v>#REF!</v>
      </c>
      <c r="BJ143" s="12" t="s">
        <v>112</v>
      </c>
      <c r="BK143" s="116" t="s">
        <v>214</v>
      </c>
    </row>
    <row r="144" spans="2:63" s="1" customFormat="1" ht="16.5" customHeight="1">
      <c r="B144" s="26"/>
      <c r="C144" s="106" t="s">
        <v>215</v>
      </c>
      <c r="D144" s="106" t="s">
        <v>107</v>
      </c>
      <c r="E144" s="107" t="s">
        <v>216</v>
      </c>
      <c r="F144" s="108" t="s">
        <v>217</v>
      </c>
      <c r="G144" s="109" t="s">
        <v>110</v>
      </c>
      <c r="H144" s="110"/>
      <c r="I144" s="108" t="s">
        <v>587</v>
      </c>
      <c r="J144" s="111"/>
      <c r="K144" s="112" t="s">
        <v>1</v>
      </c>
      <c r="L144" s="113" t="s">
        <v>43</v>
      </c>
      <c r="N144" s="114" t="e">
        <f>M144*#REF!</f>
        <v>#REF!</v>
      </c>
      <c r="O144" s="114">
        <v>0</v>
      </c>
      <c r="P144" s="114" t="e">
        <f>O144*#REF!</f>
        <v>#REF!</v>
      </c>
      <c r="Q144" s="114">
        <v>0</v>
      </c>
      <c r="R144" s="115" t="e">
        <f>Q144*#REF!</f>
        <v>#REF!</v>
      </c>
      <c r="AP144" s="116" t="s">
        <v>111</v>
      </c>
      <c r="AR144" s="116" t="s">
        <v>107</v>
      </c>
      <c r="AS144" s="116" t="s">
        <v>83</v>
      </c>
      <c r="AW144" s="12" t="s">
        <v>106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2" t="s">
        <v>83</v>
      </c>
      <c r="BI144" s="117" t="e">
        <f>ROUND(H144*#REF!,2)</f>
        <v>#REF!</v>
      </c>
      <c r="BJ144" s="12" t="s">
        <v>112</v>
      </c>
      <c r="BK144" s="116" t="s">
        <v>218</v>
      </c>
    </row>
    <row r="145" spans="2:63" s="1" customFormat="1" ht="16.5" customHeight="1">
      <c r="B145" s="26"/>
      <c r="C145" s="106" t="s">
        <v>219</v>
      </c>
      <c r="D145" s="106" t="s">
        <v>107</v>
      </c>
      <c r="E145" s="107" t="s">
        <v>220</v>
      </c>
      <c r="F145" s="108" t="s">
        <v>221</v>
      </c>
      <c r="G145" s="109" t="s">
        <v>110</v>
      </c>
      <c r="H145" s="110"/>
      <c r="I145" s="108" t="s">
        <v>587</v>
      </c>
      <c r="J145" s="111"/>
      <c r="K145" s="112" t="s">
        <v>1</v>
      </c>
      <c r="L145" s="113" t="s">
        <v>43</v>
      </c>
      <c r="N145" s="114" t="e">
        <f>M145*#REF!</f>
        <v>#REF!</v>
      </c>
      <c r="O145" s="114">
        <v>0</v>
      </c>
      <c r="P145" s="114" t="e">
        <f>O145*#REF!</f>
        <v>#REF!</v>
      </c>
      <c r="Q145" s="114">
        <v>0</v>
      </c>
      <c r="R145" s="115" t="e">
        <f>Q145*#REF!</f>
        <v>#REF!</v>
      </c>
      <c r="AP145" s="116" t="s">
        <v>111</v>
      </c>
      <c r="AR145" s="116" t="s">
        <v>107</v>
      </c>
      <c r="AS145" s="116" t="s">
        <v>83</v>
      </c>
      <c r="AW145" s="12" t="s">
        <v>106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2" t="s">
        <v>83</v>
      </c>
      <c r="BI145" s="117" t="e">
        <f>ROUND(H145*#REF!,2)</f>
        <v>#REF!</v>
      </c>
      <c r="BJ145" s="12" t="s">
        <v>112</v>
      </c>
      <c r="BK145" s="116" t="s">
        <v>222</v>
      </c>
    </row>
    <row r="146" spans="2:63" s="1" customFormat="1" ht="16.5" customHeight="1">
      <c r="B146" s="26"/>
      <c r="C146" s="106" t="s">
        <v>223</v>
      </c>
      <c r="D146" s="106" t="s">
        <v>107</v>
      </c>
      <c r="E146" s="107" t="s">
        <v>224</v>
      </c>
      <c r="F146" s="108" t="s">
        <v>225</v>
      </c>
      <c r="G146" s="109" t="s">
        <v>110</v>
      </c>
      <c r="H146" s="110"/>
      <c r="I146" s="108" t="s">
        <v>587</v>
      </c>
      <c r="J146" s="111"/>
      <c r="K146" s="112" t="s">
        <v>1</v>
      </c>
      <c r="L146" s="113" t="s">
        <v>43</v>
      </c>
      <c r="N146" s="114" t="e">
        <f>M146*#REF!</f>
        <v>#REF!</v>
      </c>
      <c r="O146" s="114">
        <v>0</v>
      </c>
      <c r="P146" s="114" t="e">
        <f>O146*#REF!</f>
        <v>#REF!</v>
      </c>
      <c r="Q146" s="114">
        <v>0</v>
      </c>
      <c r="R146" s="115" t="e">
        <f>Q146*#REF!</f>
        <v>#REF!</v>
      </c>
      <c r="AP146" s="116" t="s">
        <v>111</v>
      </c>
      <c r="AR146" s="116" t="s">
        <v>107</v>
      </c>
      <c r="AS146" s="116" t="s">
        <v>83</v>
      </c>
      <c r="AW146" s="12" t="s">
        <v>106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2" t="s">
        <v>83</v>
      </c>
      <c r="BI146" s="117" t="e">
        <f>ROUND(H146*#REF!,2)</f>
        <v>#REF!</v>
      </c>
      <c r="BJ146" s="12" t="s">
        <v>112</v>
      </c>
      <c r="BK146" s="116" t="s">
        <v>226</v>
      </c>
    </row>
    <row r="147" spans="2:63" s="1" customFormat="1" ht="16.5" customHeight="1">
      <c r="B147" s="26"/>
      <c r="C147" s="106" t="s">
        <v>227</v>
      </c>
      <c r="D147" s="106" t="s">
        <v>107</v>
      </c>
      <c r="E147" s="107" t="s">
        <v>228</v>
      </c>
      <c r="F147" s="108" t="s">
        <v>229</v>
      </c>
      <c r="G147" s="109" t="s">
        <v>110</v>
      </c>
      <c r="H147" s="110"/>
      <c r="I147" s="108" t="s">
        <v>587</v>
      </c>
      <c r="J147" s="111"/>
      <c r="K147" s="112" t="s">
        <v>1</v>
      </c>
      <c r="L147" s="113" t="s">
        <v>43</v>
      </c>
      <c r="N147" s="114" t="e">
        <f>M147*#REF!</f>
        <v>#REF!</v>
      </c>
      <c r="O147" s="114">
        <v>0</v>
      </c>
      <c r="P147" s="114" t="e">
        <f>O147*#REF!</f>
        <v>#REF!</v>
      </c>
      <c r="Q147" s="114">
        <v>0</v>
      </c>
      <c r="R147" s="115" t="e">
        <f>Q147*#REF!</f>
        <v>#REF!</v>
      </c>
      <c r="AP147" s="116" t="s">
        <v>111</v>
      </c>
      <c r="AR147" s="116" t="s">
        <v>107</v>
      </c>
      <c r="AS147" s="116" t="s">
        <v>83</v>
      </c>
      <c r="AW147" s="12" t="s">
        <v>106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2" t="s">
        <v>83</v>
      </c>
      <c r="BI147" s="117" t="e">
        <f>ROUND(H147*#REF!,2)</f>
        <v>#REF!</v>
      </c>
      <c r="BJ147" s="12" t="s">
        <v>112</v>
      </c>
      <c r="BK147" s="116" t="s">
        <v>230</v>
      </c>
    </row>
    <row r="148" spans="2:63" s="1" customFormat="1" ht="16.5" customHeight="1">
      <c r="B148" s="26"/>
      <c r="C148" s="106" t="s">
        <v>231</v>
      </c>
      <c r="D148" s="106" t="s">
        <v>107</v>
      </c>
      <c r="E148" s="107" t="s">
        <v>232</v>
      </c>
      <c r="F148" s="108" t="s">
        <v>233</v>
      </c>
      <c r="G148" s="109" t="s">
        <v>110</v>
      </c>
      <c r="H148" s="110"/>
      <c r="I148" s="108" t="s">
        <v>587</v>
      </c>
      <c r="J148" s="111"/>
      <c r="K148" s="112" t="s">
        <v>1</v>
      </c>
      <c r="L148" s="113" t="s">
        <v>43</v>
      </c>
      <c r="N148" s="114" t="e">
        <f>M148*#REF!</f>
        <v>#REF!</v>
      </c>
      <c r="O148" s="114">
        <v>0</v>
      </c>
      <c r="P148" s="114" t="e">
        <f>O148*#REF!</f>
        <v>#REF!</v>
      </c>
      <c r="Q148" s="114">
        <v>0</v>
      </c>
      <c r="R148" s="115" t="e">
        <f>Q148*#REF!</f>
        <v>#REF!</v>
      </c>
      <c r="AP148" s="116" t="s">
        <v>111</v>
      </c>
      <c r="AR148" s="116" t="s">
        <v>107</v>
      </c>
      <c r="AS148" s="116" t="s">
        <v>83</v>
      </c>
      <c r="AW148" s="12" t="s">
        <v>106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2" t="s">
        <v>83</v>
      </c>
      <c r="BI148" s="117" t="e">
        <f>ROUND(H148*#REF!,2)</f>
        <v>#REF!</v>
      </c>
      <c r="BJ148" s="12" t="s">
        <v>112</v>
      </c>
      <c r="BK148" s="116" t="s">
        <v>234</v>
      </c>
    </row>
    <row r="149" spans="2:63" s="1" customFormat="1" ht="16.5" customHeight="1">
      <c r="B149" s="26"/>
      <c r="C149" s="106" t="s">
        <v>235</v>
      </c>
      <c r="D149" s="106" t="s">
        <v>107</v>
      </c>
      <c r="E149" s="107" t="s">
        <v>236</v>
      </c>
      <c r="F149" s="108" t="s">
        <v>237</v>
      </c>
      <c r="G149" s="109" t="s">
        <v>110</v>
      </c>
      <c r="H149" s="110"/>
      <c r="I149" s="108" t="s">
        <v>587</v>
      </c>
      <c r="J149" s="111"/>
      <c r="K149" s="112" t="s">
        <v>1</v>
      </c>
      <c r="L149" s="113" t="s">
        <v>43</v>
      </c>
      <c r="N149" s="114" t="e">
        <f>M149*#REF!</f>
        <v>#REF!</v>
      </c>
      <c r="O149" s="114">
        <v>0</v>
      </c>
      <c r="P149" s="114" t="e">
        <f>O149*#REF!</f>
        <v>#REF!</v>
      </c>
      <c r="Q149" s="114">
        <v>0</v>
      </c>
      <c r="R149" s="115" t="e">
        <f>Q149*#REF!</f>
        <v>#REF!</v>
      </c>
      <c r="AP149" s="116" t="s">
        <v>111</v>
      </c>
      <c r="AR149" s="116" t="s">
        <v>107</v>
      </c>
      <c r="AS149" s="116" t="s">
        <v>83</v>
      </c>
      <c r="AW149" s="12" t="s">
        <v>106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2" t="s">
        <v>83</v>
      </c>
      <c r="BI149" s="117" t="e">
        <f>ROUND(H149*#REF!,2)</f>
        <v>#REF!</v>
      </c>
      <c r="BJ149" s="12" t="s">
        <v>112</v>
      </c>
      <c r="BK149" s="116" t="s">
        <v>238</v>
      </c>
    </row>
    <row r="150" spans="2:63" s="1" customFormat="1" ht="16.5" customHeight="1">
      <c r="B150" s="26"/>
      <c r="C150" s="106" t="s">
        <v>239</v>
      </c>
      <c r="D150" s="106" t="s">
        <v>107</v>
      </c>
      <c r="E150" s="107" t="s">
        <v>240</v>
      </c>
      <c r="F150" s="108" t="s">
        <v>241</v>
      </c>
      <c r="G150" s="109" t="s">
        <v>110</v>
      </c>
      <c r="H150" s="110"/>
      <c r="I150" s="108" t="s">
        <v>587</v>
      </c>
      <c r="J150" s="111"/>
      <c r="K150" s="112" t="s">
        <v>1</v>
      </c>
      <c r="L150" s="113" t="s">
        <v>43</v>
      </c>
      <c r="N150" s="114" t="e">
        <f>M150*#REF!</f>
        <v>#REF!</v>
      </c>
      <c r="O150" s="114">
        <v>0</v>
      </c>
      <c r="P150" s="114" t="e">
        <f>O150*#REF!</f>
        <v>#REF!</v>
      </c>
      <c r="Q150" s="114">
        <v>0</v>
      </c>
      <c r="R150" s="115" t="e">
        <f>Q150*#REF!</f>
        <v>#REF!</v>
      </c>
      <c r="AP150" s="116" t="s">
        <v>111</v>
      </c>
      <c r="AR150" s="116" t="s">
        <v>107</v>
      </c>
      <c r="AS150" s="116" t="s">
        <v>83</v>
      </c>
      <c r="AW150" s="12" t="s">
        <v>106</v>
      </c>
      <c r="BC150" s="117" t="e">
        <f>IF(L150="základní",#REF!,0)</f>
        <v>#REF!</v>
      </c>
      <c r="BD150" s="117">
        <f>IF(L150="snížená",#REF!,0)</f>
        <v>0</v>
      </c>
      <c r="BE150" s="117">
        <f>IF(L150="zákl. přenesená",#REF!,0)</f>
        <v>0</v>
      </c>
      <c r="BF150" s="117">
        <f>IF(L150="sníž. přenesená",#REF!,0)</f>
        <v>0</v>
      </c>
      <c r="BG150" s="117">
        <f>IF(L150="nulová",#REF!,0)</f>
        <v>0</v>
      </c>
      <c r="BH150" s="12" t="s">
        <v>83</v>
      </c>
      <c r="BI150" s="117" t="e">
        <f>ROUND(H150*#REF!,2)</f>
        <v>#REF!</v>
      </c>
      <c r="BJ150" s="12" t="s">
        <v>112</v>
      </c>
      <c r="BK150" s="116" t="s">
        <v>242</v>
      </c>
    </row>
    <row r="151" spans="2:63" s="1" customFormat="1" ht="16.5" customHeight="1">
      <c r="B151" s="26"/>
      <c r="C151" s="106" t="s">
        <v>243</v>
      </c>
      <c r="D151" s="106" t="s">
        <v>107</v>
      </c>
      <c r="E151" s="107" t="s">
        <v>244</v>
      </c>
      <c r="F151" s="108" t="s">
        <v>245</v>
      </c>
      <c r="G151" s="109" t="s">
        <v>110</v>
      </c>
      <c r="H151" s="110"/>
      <c r="I151" s="108" t="s">
        <v>587</v>
      </c>
      <c r="J151" s="111"/>
      <c r="K151" s="112" t="s">
        <v>1</v>
      </c>
      <c r="L151" s="113" t="s">
        <v>43</v>
      </c>
      <c r="N151" s="114" t="e">
        <f>M151*#REF!</f>
        <v>#REF!</v>
      </c>
      <c r="O151" s="114">
        <v>0</v>
      </c>
      <c r="P151" s="114" t="e">
        <f>O151*#REF!</f>
        <v>#REF!</v>
      </c>
      <c r="Q151" s="114">
        <v>0</v>
      </c>
      <c r="R151" s="115" t="e">
        <f>Q151*#REF!</f>
        <v>#REF!</v>
      </c>
      <c r="AP151" s="116" t="s">
        <v>111</v>
      </c>
      <c r="AR151" s="116" t="s">
        <v>107</v>
      </c>
      <c r="AS151" s="116" t="s">
        <v>83</v>
      </c>
      <c r="AW151" s="12" t="s">
        <v>106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2" t="s">
        <v>83</v>
      </c>
      <c r="BI151" s="117" t="e">
        <f>ROUND(H151*#REF!,2)</f>
        <v>#REF!</v>
      </c>
      <c r="BJ151" s="12" t="s">
        <v>112</v>
      </c>
      <c r="BK151" s="116" t="s">
        <v>246</v>
      </c>
    </row>
    <row r="152" spans="2:63" s="1" customFormat="1" ht="16.5" customHeight="1">
      <c r="B152" s="26"/>
      <c r="C152" s="106" t="s">
        <v>247</v>
      </c>
      <c r="D152" s="106" t="s">
        <v>107</v>
      </c>
      <c r="E152" s="107" t="s">
        <v>248</v>
      </c>
      <c r="F152" s="108" t="s">
        <v>249</v>
      </c>
      <c r="G152" s="109" t="s">
        <v>110</v>
      </c>
      <c r="H152" s="110"/>
      <c r="I152" s="108" t="s">
        <v>587</v>
      </c>
      <c r="J152" s="111"/>
      <c r="K152" s="112" t="s">
        <v>1</v>
      </c>
      <c r="L152" s="113" t="s">
        <v>43</v>
      </c>
      <c r="N152" s="114" t="e">
        <f>M152*#REF!</f>
        <v>#REF!</v>
      </c>
      <c r="O152" s="114">
        <v>0</v>
      </c>
      <c r="P152" s="114" t="e">
        <f>O152*#REF!</f>
        <v>#REF!</v>
      </c>
      <c r="Q152" s="114">
        <v>0</v>
      </c>
      <c r="R152" s="115" t="e">
        <f>Q152*#REF!</f>
        <v>#REF!</v>
      </c>
      <c r="AP152" s="116" t="s">
        <v>111</v>
      </c>
      <c r="AR152" s="116" t="s">
        <v>107</v>
      </c>
      <c r="AS152" s="116" t="s">
        <v>83</v>
      </c>
      <c r="AW152" s="12" t="s">
        <v>106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2" t="s">
        <v>83</v>
      </c>
      <c r="BI152" s="117" t="e">
        <f>ROUND(H152*#REF!,2)</f>
        <v>#REF!</v>
      </c>
      <c r="BJ152" s="12" t="s">
        <v>112</v>
      </c>
      <c r="BK152" s="116" t="s">
        <v>250</v>
      </c>
    </row>
    <row r="153" spans="2:63" s="1" customFormat="1" ht="16.5" customHeight="1">
      <c r="B153" s="26"/>
      <c r="C153" s="106" t="s">
        <v>251</v>
      </c>
      <c r="D153" s="106" t="s">
        <v>107</v>
      </c>
      <c r="E153" s="107" t="s">
        <v>252</v>
      </c>
      <c r="F153" s="108" t="s">
        <v>253</v>
      </c>
      <c r="G153" s="109" t="s">
        <v>110</v>
      </c>
      <c r="H153" s="110"/>
      <c r="I153" s="108" t="s">
        <v>587</v>
      </c>
      <c r="J153" s="111"/>
      <c r="K153" s="112" t="s">
        <v>1</v>
      </c>
      <c r="L153" s="113" t="s">
        <v>43</v>
      </c>
      <c r="N153" s="114" t="e">
        <f>M153*#REF!</f>
        <v>#REF!</v>
      </c>
      <c r="O153" s="114">
        <v>0</v>
      </c>
      <c r="P153" s="114" t="e">
        <f>O153*#REF!</f>
        <v>#REF!</v>
      </c>
      <c r="Q153" s="114">
        <v>0</v>
      </c>
      <c r="R153" s="115" t="e">
        <f>Q153*#REF!</f>
        <v>#REF!</v>
      </c>
      <c r="AP153" s="116" t="s">
        <v>111</v>
      </c>
      <c r="AR153" s="116" t="s">
        <v>107</v>
      </c>
      <c r="AS153" s="116" t="s">
        <v>83</v>
      </c>
      <c r="AW153" s="12" t="s">
        <v>106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2" t="s">
        <v>83</v>
      </c>
      <c r="BI153" s="117" t="e">
        <f>ROUND(H153*#REF!,2)</f>
        <v>#REF!</v>
      </c>
      <c r="BJ153" s="12" t="s">
        <v>112</v>
      </c>
      <c r="BK153" s="116" t="s">
        <v>254</v>
      </c>
    </row>
    <row r="154" spans="2:63" s="1" customFormat="1" ht="16.5" customHeight="1">
      <c r="B154" s="26"/>
      <c r="C154" s="106" t="s">
        <v>255</v>
      </c>
      <c r="D154" s="106" t="s">
        <v>107</v>
      </c>
      <c r="E154" s="107" t="s">
        <v>256</v>
      </c>
      <c r="F154" s="108" t="s">
        <v>257</v>
      </c>
      <c r="G154" s="109" t="s">
        <v>110</v>
      </c>
      <c r="H154" s="110"/>
      <c r="I154" s="108" t="s">
        <v>587</v>
      </c>
      <c r="J154" s="111"/>
      <c r="K154" s="112" t="s">
        <v>1</v>
      </c>
      <c r="L154" s="113" t="s">
        <v>43</v>
      </c>
      <c r="N154" s="114" t="e">
        <f>M154*#REF!</f>
        <v>#REF!</v>
      </c>
      <c r="O154" s="114">
        <v>0</v>
      </c>
      <c r="P154" s="114" t="e">
        <f>O154*#REF!</f>
        <v>#REF!</v>
      </c>
      <c r="Q154" s="114">
        <v>0</v>
      </c>
      <c r="R154" s="115" t="e">
        <f>Q154*#REF!</f>
        <v>#REF!</v>
      </c>
      <c r="AP154" s="116" t="s">
        <v>111</v>
      </c>
      <c r="AR154" s="116" t="s">
        <v>107</v>
      </c>
      <c r="AS154" s="116" t="s">
        <v>83</v>
      </c>
      <c r="AW154" s="12" t="s">
        <v>106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2" t="s">
        <v>83</v>
      </c>
      <c r="BI154" s="117" t="e">
        <f>ROUND(H154*#REF!,2)</f>
        <v>#REF!</v>
      </c>
      <c r="BJ154" s="12" t="s">
        <v>112</v>
      </c>
      <c r="BK154" s="116" t="s">
        <v>258</v>
      </c>
    </row>
    <row r="155" spans="2:63" s="1" customFormat="1" ht="16.5" customHeight="1">
      <c r="B155" s="26"/>
      <c r="C155" s="106" t="s">
        <v>259</v>
      </c>
      <c r="D155" s="106" t="s">
        <v>107</v>
      </c>
      <c r="E155" s="107" t="s">
        <v>260</v>
      </c>
      <c r="F155" s="108" t="s">
        <v>261</v>
      </c>
      <c r="G155" s="109" t="s">
        <v>262</v>
      </c>
      <c r="H155" s="110"/>
      <c r="I155" s="108" t="s">
        <v>587</v>
      </c>
      <c r="J155" s="111"/>
      <c r="K155" s="112" t="s">
        <v>1</v>
      </c>
      <c r="L155" s="113" t="s">
        <v>43</v>
      </c>
      <c r="N155" s="114" t="e">
        <f>M155*#REF!</f>
        <v>#REF!</v>
      </c>
      <c r="O155" s="114">
        <v>0</v>
      </c>
      <c r="P155" s="114" t="e">
        <f>O155*#REF!</f>
        <v>#REF!</v>
      </c>
      <c r="Q155" s="114">
        <v>0</v>
      </c>
      <c r="R155" s="115" t="e">
        <f>Q155*#REF!</f>
        <v>#REF!</v>
      </c>
      <c r="AP155" s="116" t="s">
        <v>111</v>
      </c>
      <c r="AR155" s="116" t="s">
        <v>107</v>
      </c>
      <c r="AS155" s="116" t="s">
        <v>83</v>
      </c>
      <c r="AW155" s="12" t="s">
        <v>106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2" t="s">
        <v>83</v>
      </c>
      <c r="BI155" s="117" t="e">
        <f>ROUND(H155*#REF!,2)</f>
        <v>#REF!</v>
      </c>
      <c r="BJ155" s="12" t="s">
        <v>112</v>
      </c>
      <c r="BK155" s="116" t="s">
        <v>263</v>
      </c>
    </row>
    <row r="156" spans="2:63" s="1" customFormat="1" ht="16.5" customHeight="1">
      <c r="B156" s="26"/>
      <c r="C156" s="106" t="s">
        <v>264</v>
      </c>
      <c r="D156" s="106" t="s">
        <v>107</v>
      </c>
      <c r="E156" s="107" t="s">
        <v>265</v>
      </c>
      <c r="F156" s="108" t="s">
        <v>266</v>
      </c>
      <c r="G156" s="109" t="s">
        <v>262</v>
      </c>
      <c r="H156" s="110"/>
      <c r="I156" s="108" t="s">
        <v>587</v>
      </c>
      <c r="J156" s="111"/>
      <c r="K156" s="112" t="s">
        <v>1</v>
      </c>
      <c r="L156" s="113" t="s">
        <v>43</v>
      </c>
      <c r="N156" s="114" t="e">
        <f>M156*#REF!</f>
        <v>#REF!</v>
      </c>
      <c r="O156" s="114">
        <v>0</v>
      </c>
      <c r="P156" s="114" t="e">
        <f>O156*#REF!</f>
        <v>#REF!</v>
      </c>
      <c r="Q156" s="114">
        <v>0</v>
      </c>
      <c r="R156" s="115" t="e">
        <f>Q156*#REF!</f>
        <v>#REF!</v>
      </c>
      <c r="AP156" s="116" t="s">
        <v>111</v>
      </c>
      <c r="AR156" s="116" t="s">
        <v>107</v>
      </c>
      <c r="AS156" s="116" t="s">
        <v>83</v>
      </c>
      <c r="AW156" s="12" t="s">
        <v>106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2" t="s">
        <v>83</v>
      </c>
      <c r="BI156" s="117" t="e">
        <f>ROUND(H156*#REF!,2)</f>
        <v>#REF!</v>
      </c>
      <c r="BJ156" s="12" t="s">
        <v>112</v>
      </c>
      <c r="BK156" s="116" t="s">
        <v>267</v>
      </c>
    </row>
    <row r="157" spans="2:63" s="1" customFormat="1" ht="16.5" customHeight="1">
      <c r="B157" s="26"/>
      <c r="C157" s="106" t="s">
        <v>268</v>
      </c>
      <c r="D157" s="106" t="s">
        <v>107</v>
      </c>
      <c r="E157" s="107" t="s">
        <v>269</v>
      </c>
      <c r="F157" s="108" t="s">
        <v>270</v>
      </c>
      <c r="G157" s="109" t="s">
        <v>110</v>
      </c>
      <c r="H157" s="110"/>
      <c r="I157" s="108" t="s">
        <v>587</v>
      </c>
      <c r="J157" s="111"/>
      <c r="K157" s="112" t="s">
        <v>1</v>
      </c>
      <c r="L157" s="113" t="s">
        <v>43</v>
      </c>
      <c r="N157" s="114" t="e">
        <f>M157*#REF!</f>
        <v>#REF!</v>
      </c>
      <c r="O157" s="114">
        <v>0</v>
      </c>
      <c r="P157" s="114" t="e">
        <f>O157*#REF!</f>
        <v>#REF!</v>
      </c>
      <c r="Q157" s="114">
        <v>0</v>
      </c>
      <c r="R157" s="115" t="e">
        <f>Q157*#REF!</f>
        <v>#REF!</v>
      </c>
      <c r="AP157" s="116" t="s">
        <v>111</v>
      </c>
      <c r="AR157" s="116" t="s">
        <v>107</v>
      </c>
      <c r="AS157" s="116" t="s">
        <v>83</v>
      </c>
      <c r="AW157" s="12" t="s">
        <v>106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2" t="s">
        <v>83</v>
      </c>
      <c r="BI157" s="117" t="e">
        <f>ROUND(H157*#REF!,2)</f>
        <v>#REF!</v>
      </c>
      <c r="BJ157" s="12" t="s">
        <v>112</v>
      </c>
      <c r="BK157" s="116" t="s">
        <v>271</v>
      </c>
    </row>
    <row r="158" spans="2:63" s="1" customFormat="1" ht="16.5" customHeight="1">
      <c r="B158" s="26"/>
      <c r="C158" s="106" t="s">
        <v>272</v>
      </c>
      <c r="D158" s="106" t="s">
        <v>107</v>
      </c>
      <c r="E158" s="107" t="s">
        <v>273</v>
      </c>
      <c r="F158" s="108" t="s">
        <v>274</v>
      </c>
      <c r="G158" s="109" t="s">
        <v>110</v>
      </c>
      <c r="H158" s="110"/>
      <c r="I158" s="108" t="s">
        <v>587</v>
      </c>
      <c r="J158" s="111"/>
      <c r="K158" s="112" t="s">
        <v>1</v>
      </c>
      <c r="L158" s="113" t="s">
        <v>43</v>
      </c>
      <c r="N158" s="114" t="e">
        <f>M158*#REF!</f>
        <v>#REF!</v>
      </c>
      <c r="O158" s="114">
        <v>0</v>
      </c>
      <c r="P158" s="114" t="e">
        <f>O158*#REF!</f>
        <v>#REF!</v>
      </c>
      <c r="Q158" s="114">
        <v>0</v>
      </c>
      <c r="R158" s="115" t="e">
        <f>Q158*#REF!</f>
        <v>#REF!</v>
      </c>
      <c r="AP158" s="116" t="s">
        <v>111</v>
      </c>
      <c r="AR158" s="116" t="s">
        <v>107</v>
      </c>
      <c r="AS158" s="116" t="s">
        <v>83</v>
      </c>
      <c r="AW158" s="12" t="s">
        <v>106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2" t="s">
        <v>83</v>
      </c>
      <c r="BI158" s="117" t="e">
        <f>ROUND(H158*#REF!,2)</f>
        <v>#REF!</v>
      </c>
      <c r="BJ158" s="12" t="s">
        <v>112</v>
      </c>
      <c r="BK158" s="116" t="s">
        <v>275</v>
      </c>
    </row>
    <row r="159" spans="2:63" s="1" customFormat="1" ht="16.5" customHeight="1">
      <c r="B159" s="26"/>
      <c r="C159" s="106" t="s">
        <v>276</v>
      </c>
      <c r="D159" s="106" t="s">
        <v>107</v>
      </c>
      <c r="E159" s="107" t="s">
        <v>277</v>
      </c>
      <c r="F159" s="108" t="s">
        <v>278</v>
      </c>
      <c r="G159" s="109" t="s">
        <v>110</v>
      </c>
      <c r="H159" s="110"/>
      <c r="I159" s="108" t="s">
        <v>587</v>
      </c>
      <c r="J159" s="111"/>
      <c r="K159" s="112" t="s">
        <v>1</v>
      </c>
      <c r="L159" s="113" t="s">
        <v>43</v>
      </c>
      <c r="N159" s="114" t="e">
        <f>M159*#REF!</f>
        <v>#REF!</v>
      </c>
      <c r="O159" s="114">
        <v>0</v>
      </c>
      <c r="P159" s="114" t="e">
        <f>O159*#REF!</f>
        <v>#REF!</v>
      </c>
      <c r="Q159" s="114">
        <v>0</v>
      </c>
      <c r="R159" s="115" t="e">
        <f>Q159*#REF!</f>
        <v>#REF!</v>
      </c>
      <c r="AP159" s="116" t="s">
        <v>111</v>
      </c>
      <c r="AR159" s="116" t="s">
        <v>107</v>
      </c>
      <c r="AS159" s="116" t="s">
        <v>83</v>
      </c>
      <c r="AW159" s="12" t="s">
        <v>106</v>
      </c>
      <c r="BC159" s="117" t="e">
        <f>IF(L159="základní",#REF!,0)</f>
        <v>#REF!</v>
      </c>
      <c r="BD159" s="117">
        <f>IF(L159="snížená",#REF!,0)</f>
        <v>0</v>
      </c>
      <c r="BE159" s="117">
        <f>IF(L159="zákl. přenesená",#REF!,0)</f>
        <v>0</v>
      </c>
      <c r="BF159" s="117">
        <f>IF(L159="sníž. přenesená",#REF!,0)</f>
        <v>0</v>
      </c>
      <c r="BG159" s="117">
        <f>IF(L159="nulová",#REF!,0)</f>
        <v>0</v>
      </c>
      <c r="BH159" s="12" t="s">
        <v>83</v>
      </c>
      <c r="BI159" s="117" t="e">
        <f>ROUND(H159*#REF!,2)</f>
        <v>#REF!</v>
      </c>
      <c r="BJ159" s="12" t="s">
        <v>112</v>
      </c>
      <c r="BK159" s="116" t="s">
        <v>279</v>
      </c>
    </row>
    <row r="160" spans="2:63" s="1" customFormat="1" ht="16.5" customHeight="1">
      <c r="B160" s="26"/>
      <c r="C160" s="106" t="s">
        <v>280</v>
      </c>
      <c r="D160" s="106" t="s">
        <v>107</v>
      </c>
      <c r="E160" s="107" t="s">
        <v>281</v>
      </c>
      <c r="F160" s="108" t="s">
        <v>282</v>
      </c>
      <c r="G160" s="109" t="s">
        <v>110</v>
      </c>
      <c r="H160" s="110"/>
      <c r="I160" s="108" t="s">
        <v>587</v>
      </c>
      <c r="J160" s="111"/>
      <c r="K160" s="112" t="s">
        <v>1</v>
      </c>
      <c r="L160" s="113" t="s">
        <v>43</v>
      </c>
      <c r="N160" s="114" t="e">
        <f>M160*#REF!</f>
        <v>#REF!</v>
      </c>
      <c r="O160" s="114">
        <v>0</v>
      </c>
      <c r="P160" s="114" t="e">
        <f>O160*#REF!</f>
        <v>#REF!</v>
      </c>
      <c r="Q160" s="114">
        <v>0</v>
      </c>
      <c r="R160" s="115" t="e">
        <f>Q160*#REF!</f>
        <v>#REF!</v>
      </c>
      <c r="AP160" s="116" t="s">
        <v>111</v>
      </c>
      <c r="AR160" s="116" t="s">
        <v>107</v>
      </c>
      <c r="AS160" s="116" t="s">
        <v>83</v>
      </c>
      <c r="AW160" s="12" t="s">
        <v>106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2" t="s">
        <v>83</v>
      </c>
      <c r="BI160" s="117" t="e">
        <f>ROUND(H160*#REF!,2)</f>
        <v>#REF!</v>
      </c>
      <c r="BJ160" s="12" t="s">
        <v>112</v>
      </c>
      <c r="BK160" s="116" t="s">
        <v>283</v>
      </c>
    </row>
    <row r="161" spans="2:63" s="1" customFormat="1" ht="16.5" customHeight="1">
      <c r="B161" s="26"/>
      <c r="C161" s="106" t="s">
        <v>284</v>
      </c>
      <c r="D161" s="106" t="s">
        <v>107</v>
      </c>
      <c r="E161" s="107" t="s">
        <v>285</v>
      </c>
      <c r="F161" s="108" t="s">
        <v>286</v>
      </c>
      <c r="G161" s="109" t="s">
        <v>110</v>
      </c>
      <c r="H161" s="110"/>
      <c r="I161" s="108" t="s">
        <v>587</v>
      </c>
      <c r="J161" s="111"/>
      <c r="K161" s="112" t="s">
        <v>1</v>
      </c>
      <c r="L161" s="113" t="s">
        <v>43</v>
      </c>
      <c r="N161" s="114" t="e">
        <f>M161*#REF!</f>
        <v>#REF!</v>
      </c>
      <c r="O161" s="114">
        <v>0</v>
      </c>
      <c r="P161" s="114" t="e">
        <f>O161*#REF!</f>
        <v>#REF!</v>
      </c>
      <c r="Q161" s="114">
        <v>0</v>
      </c>
      <c r="R161" s="115" t="e">
        <f>Q161*#REF!</f>
        <v>#REF!</v>
      </c>
      <c r="AP161" s="116" t="s">
        <v>111</v>
      </c>
      <c r="AR161" s="116" t="s">
        <v>107</v>
      </c>
      <c r="AS161" s="116" t="s">
        <v>83</v>
      </c>
      <c r="AW161" s="12" t="s">
        <v>106</v>
      </c>
      <c r="BC161" s="117" t="e">
        <f>IF(L161="základní",#REF!,0)</f>
        <v>#REF!</v>
      </c>
      <c r="BD161" s="117">
        <f>IF(L161="snížená",#REF!,0)</f>
        <v>0</v>
      </c>
      <c r="BE161" s="117">
        <f>IF(L161="zákl. přenesená",#REF!,0)</f>
        <v>0</v>
      </c>
      <c r="BF161" s="117">
        <f>IF(L161="sníž. přenesená",#REF!,0)</f>
        <v>0</v>
      </c>
      <c r="BG161" s="117">
        <f>IF(L161="nulová",#REF!,0)</f>
        <v>0</v>
      </c>
      <c r="BH161" s="12" t="s">
        <v>83</v>
      </c>
      <c r="BI161" s="117" t="e">
        <f>ROUND(H161*#REF!,2)</f>
        <v>#REF!</v>
      </c>
      <c r="BJ161" s="12" t="s">
        <v>112</v>
      </c>
      <c r="BK161" s="116" t="s">
        <v>287</v>
      </c>
    </row>
    <row r="162" spans="2:63" s="1" customFormat="1" ht="16.5" customHeight="1">
      <c r="B162" s="26"/>
      <c r="C162" s="106" t="s">
        <v>288</v>
      </c>
      <c r="D162" s="106" t="s">
        <v>107</v>
      </c>
      <c r="E162" s="107" t="s">
        <v>289</v>
      </c>
      <c r="F162" s="108" t="s">
        <v>290</v>
      </c>
      <c r="G162" s="109" t="s">
        <v>110</v>
      </c>
      <c r="H162" s="110"/>
      <c r="I162" s="108" t="s">
        <v>587</v>
      </c>
      <c r="J162" s="111"/>
      <c r="K162" s="112" t="s">
        <v>1</v>
      </c>
      <c r="L162" s="113" t="s">
        <v>43</v>
      </c>
      <c r="N162" s="114" t="e">
        <f>M162*#REF!</f>
        <v>#REF!</v>
      </c>
      <c r="O162" s="114">
        <v>0</v>
      </c>
      <c r="P162" s="114" t="e">
        <f>O162*#REF!</f>
        <v>#REF!</v>
      </c>
      <c r="Q162" s="114">
        <v>0</v>
      </c>
      <c r="R162" s="115" t="e">
        <f>Q162*#REF!</f>
        <v>#REF!</v>
      </c>
      <c r="AP162" s="116" t="s">
        <v>111</v>
      </c>
      <c r="AR162" s="116" t="s">
        <v>107</v>
      </c>
      <c r="AS162" s="116" t="s">
        <v>83</v>
      </c>
      <c r="AW162" s="12" t="s">
        <v>106</v>
      </c>
      <c r="BC162" s="117" t="e">
        <f>IF(L162="základní",#REF!,0)</f>
        <v>#REF!</v>
      </c>
      <c r="BD162" s="117">
        <f>IF(L162="snížená",#REF!,0)</f>
        <v>0</v>
      </c>
      <c r="BE162" s="117">
        <f>IF(L162="zákl. přenesená",#REF!,0)</f>
        <v>0</v>
      </c>
      <c r="BF162" s="117">
        <f>IF(L162="sníž. přenesená",#REF!,0)</f>
        <v>0</v>
      </c>
      <c r="BG162" s="117">
        <f>IF(L162="nulová",#REF!,0)</f>
        <v>0</v>
      </c>
      <c r="BH162" s="12" t="s">
        <v>83</v>
      </c>
      <c r="BI162" s="117" t="e">
        <f>ROUND(H162*#REF!,2)</f>
        <v>#REF!</v>
      </c>
      <c r="BJ162" s="12" t="s">
        <v>112</v>
      </c>
      <c r="BK162" s="116" t="s">
        <v>291</v>
      </c>
    </row>
    <row r="163" spans="2:63" s="1" customFormat="1" ht="16.5" customHeight="1">
      <c r="B163" s="26"/>
      <c r="C163" s="106" t="s">
        <v>292</v>
      </c>
      <c r="D163" s="106" t="s">
        <v>107</v>
      </c>
      <c r="E163" s="107" t="s">
        <v>293</v>
      </c>
      <c r="F163" s="108" t="s">
        <v>294</v>
      </c>
      <c r="G163" s="109" t="s">
        <v>110</v>
      </c>
      <c r="H163" s="110"/>
      <c r="I163" s="108" t="s">
        <v>587</v>
      </c>
      <c r="J163" s="111"/>
      <c r="K163" s="112" t="s">
        <v>1</v>
      </c>
      <c r="L163" s="113" t="s">
        <v>43</v>
      </c>
      <c r="N163" s="114" t="e">
        <f>M163*#REF!</f>
        <v>#REF!</v>
      </c>
      <c r="O163" s="114">
        <v>0</v>
      </c>
      <c r="P163" s="114" t="e">
        <f>O163*#REF!</f>
        <v>#REF!</v>
      </c>
      <c r="Q163" s="114">
        <v>0</v>
      </c>
      <c r="R163" s="115" t="e">
        <f>Q163*#REF!</f>
        <v>#REF!</v>
      </c>
      <c r="AP163" s="116" t="s">
        <v>111</v>
      </c>
      <c r="AR163" s="116" t="s">
        <v>107</v>
      </c>
      <c r="AS163" s="116" t="s">
        <v>83</v>
      </c>
      <c r="AW163" s="12" t="s">
        <v>106</v>
      </c>
      <c r="BC163" s="117" t="e">
        <f>IF(L163="základní",#REF!,0)</f>
        <v>#REF!</v>
      </c>
      <c r="BD163" s="117">
        <f>IF(L163="snížená",#REF!,0)</f>
        <v>0</v>
      </c>
      <c r="BE163" s="117">
        <f>IF(L163="zákl. přenesená",#REF!,0)</f>
        <v>0</v>
      </c>
      <c r="BF163" s="117">
        <f>IF(L163="sníž. přenesená",#REF!,0)</f>
        <v>0</v>
      </c>
      <c r="BG163" s="117">
        <f>IF(L163="nulová",#REF!,0)</f>
        <v>0</v>
      </c>
      <c r="BH163" s="12" t="s">
        <v>83</v>
      </c>
      <c r="BI163" s="117" t="e">
        <f>ROUND(H163*#REF!,2)</f>
        <v>#REF!</v>
      </c>
      <c r="BJ163" s="12" t="s">
        <v>112</v>
      </c>
      <c r="BK163" s="116" t="s">
        <v>295</v>
      </c>
    </row>
    <row r="164" spans="2:63" s="1" customFormat="1" ht="24.2" customHeight="1">
      <c r="B164" s="26"/>
      <c r="C164" s="106" t="s">
        <v>296</v>
      </c>
      <c r="D164" s="106" t="s">
        <v>107</v>
      </c>
      <c r="E164" s="107" t="s">
        <v>297</v>
      </c>
      <c r="F164" s="108" t="s">
        <v>298</v>
      </c>
      <c r="G164" s="109" t="s">
        <v>110</v>
      </c>
      <c r="H164" s="110"/>
      <c r="I164" s="108" t="s">
        <v>587</v>
      </c>
      <c r="J164" s="111"/>
      <c r="K164" s="112" t="s">
        <v>1</v>
      </c>
      <c r="L164" s="113" t="s">
        <v>43</v>
      </c>
      <c r="N164" s="114" t="e">
        <f>M164*#REF!</f>
        <v>#REF!</v>
      </c>
      <c r="O164" s="114">
        <v>0</v>
      </c>
      <c r="P164" s="114" t="e">
        <f>O164*#REF!</f>
        <v>#REF!</v>
      </c>
      <c r="Q164" s="114">
        <v>0</v>
      </c>
      <c r="R164" s="115" t="e">
        <f>Q164*#REF!</f>
        <v>#REF!</v>
      </c>
      <c r="AP164" s="116" t="s">
        <v>111</v>
      </c>
      <c r="AR164" s="116" t="s">
        <v>107</v>
      </c>
      <c r="AS164" s="116" t="s">
        <v>83</v>
      </c>
      <c r="AW164" s="12" t="s">
        <v>106</v>
      </c>
      <c r="BC164" s="117" t="e">
        <f>IF(L164="základní",#REF!,0)</f>
        <v>#REF!</v>
      </c>
      <c r="BD164" s="117">
        <f>IF(L164="snížená",#REF!,0)</f>
        <v>0</v>
      </c>
      <c r="BE164" s="117">
        <f>IF(L164="zákl. přenesená",#REF!,0)</f>
        <v>0</v>
      </c>
      <c r="BF164" s="117">
        <f>IF(L164="sníž. přenesená",#REF!,0)</f>
        <v>0</v>
      </c>
      <c r="BG164" s="117">
        <f>IF(L164="nulová",#REF!,0)</f>
        <v>0</v>
      </c>
      <c r="BH164" s="12" t="s">
        <v>83</v>
      </c>
      <c r="BI164" s="117" t="e">
        <f>ROUND(H164*#REF!,2)</f>
        <v>#REF!</v>
      </c>
      <c r="BJ164" s="12" t="s">
        <v>112</v>
      </c>
      <c r="BK164" s="116" t="s">
        <v>299</v>
      </c>
    </row>
    <row r="165" spans="2:63" s="1" customFormat="1" ht="24.2" customHeight="1">
      <c r="B165" s="26"/>
      <c r="C165" s="106" t="s">
        <v>300</v>
      </c>
      <c r="D165" s="106" t="s">
        <v>107</v>
      </c>
      <c r="E165" s="107" t="s">
        <v>301</v>
      </c>
      <c r="F165" s="108" t="s">
        <v>302</v>
      </c>
      <c r="G165" s="109" t="s">
        <v>110</v>
      </c>
      <c r="H165" s="110"/>
      <c r="I165" s="108" t="s">
        <v>587</v>
      </c>
      <c r="J165" s="111"/>
      <c r="K165" s="112" t="s">
        <v>1</v>
      </c>
      <c r="L165" s="113" t="s">
        <v>43</v>
      </c>
      <c r="N165" s="114" t="e">
        <f>M165*#REF!</f>
        <v>#REF!</v>
      </c>
      <c r="O165" s="114">
        <v>0</v>
      </c>
      <c r="P165" s="114" t="e">
        <f>O165*#REF!</f>
        <v>#REF!</v>
      </c>
      <c r="Q165" s="114">
        <v>0</v>
      </c>
      <c r="R165" s="115" t="e">
        <f>Q165*#REF!</f>
        <v>#REF!</v>
      </c>
      <c r="AP165" s="116" t="s">
        <v>111</v>
      </c>
      <c r="AR165" s="116" t="s">
        <v>107</v>
      </c>
      <c r="AS165" s="116" t="s">
        <v>83</v>
      </c>
      <c r="AW165" s="12" t="s">
        <v>106</v>
      </c>
      <c r="BC165" s="117" t="e">
        <f>IF(L165="základní",#REF!,0)</f>
        <v>#REF!</v>
      </c>
      <c r="BD165" s="117">
        <f>IF(L165="snížená",#REF!,0)</f>
        <v>0</v>
      </c>
      <c r="BE165" s="117">
        <f>IF(L165="zákl. přenesená",#REF!,0)</f>
        <v>0</v>
      </c>
      <c r="BF165" s="117">
        <f>IF(L165="sníž. přenesená",#REF!,0)</f>
        <v>0</v>
      </c>
      <c r="BG165" s="117">
        <f>IF(L165="nulová",#REF!,0)</f>
        <v>0</v>
      </c>
      <c r="BH165" s="12" t="s">
        <v>83</v>
      </c>
      <c r="BI165" s="117" t="e">
        <f>ROUND(H165*#REF!,2)</f>
        <v>#REF!</v>
      </c>
      <c r="BJ165" s="12" t="s">
        <v>112</v>
      </c>
      <c r="BK165" s="116" t="s">
        <v>303</v>
      </c>
    </row>
    <row r="166" spans="2:63" s="1" customFormat="1" ht="21.75" customHeight="1">
      <c r="B166" s="26"/>
      <c r="C166" s="106" t="s">
        <v>304</v>
      </c>
      <c r="D166" s="106" t="s">
        <v>107</v>
      </c>
      <c r="E166" s="107" t="s">
        <v>305</v>
      </c>
      <c r="F166" s="108" t="s">
        <v>306</v>
      </c>
      <c r="G166" s="109" t="s">
        <v>110</v>
      </c>
      <c r="H166" s="110"/>
      <c r="I166" s="108" t="s">
        <v>587</v>
      </c>
      <c r="J166" s="111"/>
      <c r="K166" s="112" t="s">
        <v>1</v>
      </c>
      <c r="L166" s="113" t="s">
        <v>43</v>
      </c>
      <c r="N166" s="114" t="e">
        <f>M166*#REF!</f>
        <v>#REF!</v>
      </c>
      <c r="O166" s="114">
        <v>0</v>
      </c>
      <c r="P166" s="114" t="e">
        <f>O166*#REF!</f>
        <v>#REF!</v>
      </c>
      <c r="Q166" s="114">
        <v>0</v>
      </c>
      <c r="R166" s="115" t="e">
        <f>Q166*#REF!</f>
        <v>#REF!</v>
      </c>
      <c r="AP166" s="116" t="s">
        <v>111</v>
      </c>
      <c r="AR166" s="116" t="s">
        <v>107</v>
      </c>
      <c r="AS166" s="116" t="s">
        <v>83</v>
      </c>
      <c r="AW166" s="12" t="s">
        <v>106</v>
      </c>
      <c r="BC166" s="117" t="e">
        <f>IF(L166="základní",#REF!,0)</f>
        <v>#REF!</v>
      </c>
      <c r="BD166" s="117">
        <f>IF(L166="snížená",#REF!,0)</f>
        <v>0</v>
      </c>
      <c r="BE166" s="117">
        <f>IF(L166="zákl. přenesená",#REF!,0)</f>
        <v>0</v>
      </c>
      <c r="BF166" s="117">
        <f>IF(L166="sníž. přenesená",#REF!,0)</f>
        <v>0</v>
      </c>
      <c r="BG166" s="117">
        <f>IF(L166="nulová",#REF!,0)</f>
        <v>0</v>
      </c>
      <c r="BH166" s="12" t="s">
        <v>83</v>
      </c>
      <c r="BI166" s="117" t="e">
        <f>ROUND(H166*#REF!,2)</f>
        <v>#REF!</v>
      </c>
      <c r="BJ166" s="12" t="s">
        <v>112</v>
      </c>
      <c r="BK166" s="116" t="s">
        <v>307</v>
      </c>
    </row>
    <row r="167" spans="2:63" s="1" customFormat="1" ht="16.5" customHeight="1">
      <c r="B167" s="26"/>
      <c r="C167" s="106" t="s">
        <v>308</v>
      </c>
      <c r="D167" s="106" t="s">
        <v>107</v>
      </c>
      <c r="E167" s="107" t="s">
        <v>309</v>
      </c>
      <c r="F167" s="108" t="s">
        <v>310</v>
      </c>
      <c r="G167" s="109" t="s">
        <v>110</v>
      </c>
      <c r="H167" s="110"/>
      <c r="I167" s="108" t="s">
        <v>587</v>
      </c>
      <c r="J167" s="111"/>
      <c r="K167" s="112" t="s">
        <v>1</v>
      </c>
      <c r="L167" s="113" t="s">
        <v>43</v>
      </c>
      <c r="N167" s="114" t="e">
        <f>M167*#REF!</f>
        <v>#REF!</v>
      </c>
      <c r="O167" s="114">
        <v>0</v>
      </c>
      <c r="P167" s="114" t="e">
        <f>O167*#REF!</f>
        <v>#REF!</v>
      </c>
      <c r="Q167" s="114">
        <v>0</v>
      </c>
      <c r="R167" s="115" t="e">
        <f>Q167*#REF!</f>
        <v>#REF!</v>
      </c>
      <c r="AP167" s="116" t="s">
        <v>111</v>
      </c>
      <c r="AR167" s="116" t="s">
        <v>107</v>
      </c>
      <c r="AS167" s="116" t="s">
        <v>83</v>
      </c>
      <c r="AW167" s="12" t="s">
        <v>106</v>
      </c>
      <c r="BC167" s="117" t="e">
        <f>IF(L167="základní",#REF!,0)</f>
        <v>#REF!</v>
      </c>
      <c r="BD167" s="117">
        <f>IF(L167="snížená",#REF!,0)</f>
        <v>0</v>
      </c>
      <c r="BE167" s="117">
        <f>IF(L167="zákl. přenesená",#REF!,0)</f>
        <v>0</v>
      </c>
      <c r="BF167" s="117">
        <f>IF(L167="sníž. přenesená",#REF!,0)</f>
        <v>0</v>
      </c>
      <c r="BG167" s="117">
        <f>IF(L167="nulová",#REF!,0)</f>
        <v>0</v>
      </c>
      <c r="BH167" s="12" t="s">
        <v>83</v>
      </c>
      <c r="BI167" s="117" t="e">
        <f>ROUND(H167*#REF!,2)</f>
        <v>#REF!</v>
      </c>
      <c r="BJ167" s="12" t="s">
        <v>112</v>
      </c>
      <c r="BK167" s="116" t="s">
        <v>311</v>
      </c>
    </row>
    <row r="168" spans="2:63" s="1" customFormat="1" ht="24.2" customHeight="1">
      <c r="B168" s="26"/>
      <c r="C168" s="106" t="s">
        <v>312</v>
      </c>
      <c r="D168" s="106" t="s">
        <v>107</v>
      </c>
      <c r="E168" s="107" t="s">
        <v>313</v>
      </c>
      <c r="F168" s="108" t="s">
        <v>314</v>
      </c>
      <c r="G168" s="109" t="s">
        <v>110</v>
      </c>
      <c r="H168" s="110"/>
      <c r="I168" s="108" t="s">
        <v>587</v>
      </c>
      <c r="J168" s="111"/>
      <c r="K168" s="112" t="s">
        <v>1</v>
      </c>
      <c r="L168" s="113" t="s">
        <v>43</v>
      </c>
      <c r="N168" s="114" t="e">
        <f>M168*#REF!</f>
        <v>#REF!</v>
      </c>
      <c r="O168" s="114">
        <v>0</v>
      </c>
      <c r="P168" s="114" t="e">
        <f>O168*#REF!</f>
        <v>#REF!</v>
      </c>
      <c r="Q168" s="114">
        <v>0</v>
      </c>
      <c r="R168" s="115" t="e">
        <f>Q168*#REF!</f>
        <v>#REF!</v>
      </c>
      <c r="AP168" s="116" t="s">
        <v>111</v>
      </c>
      <c r="AR168" s="116" t="s">
        <v>107</v>
      </c>
      <c r="AS168" s="116" t="s">
        <v>83</v>
      </c>
      <c r="AW168" s="12" t="s">
        <v>106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2" t="s">
        <v>83</v>
      </c>
      <c r="BI168" s="117" t="e">
        <f>ROUND(H168*#REF!,2)</f>
        <v>#REF!</v>
      </c>
      <c r="BJ168" s="12" t="s">
        <v>112</v>
      </c>
      <c r="BK168" s="116" t="s">
        <v>315</v>
      </c>
    </row>
    <row r="169" spans="2:63" s="1" customFormat="1" ht="24.2" customHeight="1">
      <c r="B169" s="26"/>
      <c r="C169" s="106" t="s">
        <v>316</v>
      </c>
      <c r="D169" s="106" t="s">
        <v>107</v>
      </c>
      <c r="E169" s="107" t="s">
        <v>317</v>
      </c>
      <c r="F169" s="108" t="s">
        <v>318</v>
      </c>
      <c r="G169" s="109" t="s">
        <v>110</v>
      </c>
      <c r="H169" s="110"/>
      <c r="I169" s="108" t="s">
        <v>587</v>
      </c>
      <c r="J169" s="111"/>
      <c r="K169" s="112" t="s">
        <v>1</v>
      </c>
      <c r="L169" s="113" t="s">
        <v>43</v>
      </c>
      <c r="N169" s="114" t="e">
        <f>M169*#REF!</f>
        <v>#REF!</v>
      </c>
      <c r="O169" s="114">
        <v>0</v>
      </c>
      <c r="P169" s="114" t="e">
        <f>O169*#REF!</f>
        <v>#REF!</v>
      </c>
      <c r="Q169" s="114">
        <v>0</v>
      </c>
      <c r="R169" s="115" t="e">
        <f>Q169*#REF!</f>
        <v>#REF!</v>
      </c>
      <c r="AP169" s="116" t="s">
        <v>111</v>
      </c>
      <c r="AR169" s="116" t="s">
        <v>107</v>
      </c>
      <c r="AS169" s="116" t="s">
        <v>83</v>
      </c>
      <c r="AW169" s="12" t="s">
        <v>106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2" t="s">
        <v>83</v>
      </c>
      <c r="BI169" s="117" t="e">
        <f>ROUND(H169*#REF!,2)</f>
        <v>#REF!</v>
      </c>
      <c r="BJ169" s="12" t="s">
        <v>112</v>
      </c>
      <c r="BK169" s="116" t="s">
        <v>319</v>
      </c>
    </row>
    <row r="170" spans="2:63" s="1" customFormat="1" ht="24.2" customHeight="1">
      <c r="B170" s="26"/>
      <c r="C170" s="106" t="s">
        <v>320</v>
      </c>
      <c r="D170" s="106" t="s">
        <v>107</v>
      </c>
      <c r="E170" s="107" t="s">
        <v>321</v>
      </c>
      <c r="F170" s="108" t="s">
        <v>322</v>
      </c>
      <c r="G170" s="109" t="s">
        <v>110</v>
      </c>
      <c r="H170" s="110"/>
      <c r="I170" s="108" t="s">
        <v>587</v>
      </c>
      <c r="J170" s="111"/>
      <c r="K170" s="112" t="s">
        <v>1</v>
      </c>
      <c r="L170" s="113" t="s">
        <v>43</v>
      </c>
      <c r="N170" s="114" t="e">
        <f>M170*#REF!</f>
        <v>#REF!</v>
      </c>
      <c r="O170" s="114">
        <v>0</v>
      </c>
      <c r="P170" s="114" t="e">
        <f>O170*#REF!</f>
        <v>#REF!</v>
      </c>
      <c r="Q170" s="114">
        <v>0</v>
      </c>
      <c r="R170" s="115" t="e">
        <f>Q170*#REF!</f>
        <v>#REF!</v>
      </c>
      <c r="AP170" s="116" t="s">
        <v>111</v>
      </c>
      <c r="AR170" s="116" t="s">
        <v>107</v>
      </c>
      <c r="AS170" s="116" t="s">
        <v>83</v>
      </c>
      <c r="AW170" s="12" t="s">
        <v>106</v>
      </c>
      <c r="BC170" s="117" t="e">
        <f>IF(L170="základní",#REF!,0)</f>
        <v>#REF!</v>
      </c>
      <c r="BD170" s="117">
        <f>IF(L170="snížená",#REF!,0)</f>
        <v>0</v>
      </c>
      <c r="BE170" s="117">
        <f>IF(L170="zákl. přenesená",#REF!,0)</f>
        <v>0</v>
      </c>
      <c r="BF170" s="117">
        <f>IF(L170="sníž. přenesená",#REF!,0)</f>
        <v>0</v>
      </c>
      <c r="BG170" s="117">
        <f>IF(L170="nulová",#REF!,0)</f>
        <v>0</v>
      </c>
      <c r="BH170" s="12" t="s">
        <v>83</v>
      </c>
      <c r="BI170" s="117" t="e">
        <f>ROUND(H170*#REF!,2)</f>
        <v>#REF!</v>
      </c>
      <c r="BJ170" s="12" t="s">
        <v>112</v>
      </c>
      <c r="BK170" s="116" t="s">
        <v>323</v>
      </c>
    </row>
    <row r="171" spans="2:63" s="1" customFormat="1" ht="16.5" customHeight="1">
      <c r="B171" s="26"/>
      <c r="C171" s="106" t="s">
        <v>324</v>
      </c>
      <c r="D171" s="106" t="s">
        <v>107</v>
      </c>
      <c r="E171" s="107" t="s">
        <v>325</v>
      </c>
      <c r="F171" s="108" t="s">
        <v>326</v>
      </c>
      <c r="G171" s="109" t="s">
        <v>110</v>
      </c>
      <c r="H171" s="110"/>
      <c r="I171" s="108" t="s">
        <v>587</v>
      </c>
      <c r="J171" s="111"/>
      <c r="K171" s="112" t="s">
        <v>1</v>
      </c>
      <c r="L171" s="113" t="s">
        <v>43</v>
      </c>
      <c r="N171" s="114" t="e">
        <f>M171*#REF!</f>
        <v>#REF!</v>
      </c>
      <c r="O171" s="114">
        <v>0</v>
      </c>
      <c r="P171" s="114" t="e">
        <f>O171*#REF!</f>
        <v>#REF!</v>
      </c>
      <c r="Q171" s="114">
        <v>0</v>
      </c>
      <c r="R171" s="115" t="e">
        <f>Q171*#REF!</f>
        <v>#REF!</v>
      </c>
      <c r="AP171" s="116" t="s">
        <v>111</v>
      </c>
      <c r="AR171" s="116" t="s">
        <v>107</v>
      </c>
      <c r="AS171" s="116" t="s">
        <v>83</v>
      </c>
      <c r="AW171" s="12" t="s">
        <v>106</v>
      </c>
      <c r="BC171" s="117" t="e">
        <f>IF(L171="základní",#REF!,0)</f>
        <v>#REF!</v>
      </c>
      <c r="BD171" s="117">
        <f>IF(L171="snížená",#REF!,0)</f>
        <v>0</v>
      </c>
      <c r="BE171" s="117">
        <f>IF(L171="zákl. přenesená",#REF!,0)</f>
        <v>0</v>
      </c>
      <c r="BF171" s="117">
        <f>IF(L171="sníž. přenesená",#REF!,0)</f>
        <v>0</v>
      </c>
      <c r="BG171" s="117">
        <f>IF(L171="nulová",#REF!,0)</f>
        <v>0</v>
      </c>
      <c r="BH171" s="12" t="s">
        <v>83</v>
      </c>
      <c r="BI171" s="117" t="e">
        <f>ROUND(H171*#REF!,2)</f>
        <v>#REF!</v>
      </c>
      <c r="BJ171" s="12" t="s">
        <v>112</v>
      </c>
      <c r="BK171" s="116" t="s">
        <v>327</v>
      </c>
    </row>
    <row r="172" spans="2:63" s="1" customFormat="1" ht="16.5" customHeight="1">
      <c r="B172" s="26"/>
      <c r="C172" s="106" t="s">
        <v>328</v>
      </c>
      <c r="D172" s="106" t="s">
        <v>107</v>
      </c>
      <c r="E172" s="107" t="s">
        <v>329</v>
      </c>
      <c r="F172" s="108" t="s">
        <v>330</v>
      </c>
      <c r="G172" s="109" t="s">
        <v>110</v>
      </c>
      <c r="H172" s="110"/>
      <c r="I172" s="108" t="s">
        <v>587</v>
      </c>
      <c r="J172" s="111"/>
      <c r="K172" s="112" t="s">
        <v>1</v>
      </c>
      <c r="L172" s="113" t="s">
        <v>43</v>
      </c>
      <c r="N172" s="114" t="e">
        <f>M172*#REF!</f>
        <v>#REF!</v>
      </c>
      <c r="O172" s="114">
        <v>0</v>
      </c>
      <c r="P172" s="114" t="e">
        <f>O172*#REF!</f>
        <v>#REF!</v>
      </c>
      <c r="Q172" s="114">
        <v>0</v>
      </c>
      <c r="R172" s="115" t="e">
        <f>Q172*#REF!</f>
        <v>#REF!</v>
      </c>
      <c r="AP172" s="116" t="s">
        <v>111</v>
      </c>
      <c r="AR172" s="116" t="s">
        <v>107</v>
      </c>
      <c r="AS172" s="116" t="s">
        <v>83</v>
      </c>
      <c r="AW172" s="12" t="s">
        <v>106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2" t="s">
        <v>83</v>
      </c>
      <c r="BI172" s="117" t="e">
        <f>ROUND(H172*#REF!,2)</f>
        <v>#REF!</v>
      </c>
      <c r="BJ172" s="12" t="s">
        <v>112</v>
      </c>
      <c r="BK172" s="116" t="s">
        <v>331</v>
      </c>
    </row>
    <row r="173" spans="2:63" s="1" customFormat="1" ht="16.5" customHeight="1">
      <c r="B173" s="26"/>
      <c r="C173" s="106" t="s">
        <v>332</v>
      </c>
      <c r="D173" s="106" t="s">
        <v>107</v>
      </c>
      <c r="E173" s="107" t="s">
        <v>333</v>
      </c>
      <c r="F173" s="108" t="s">
        <v>334</v>
      </c>
      <c r="G173" s="109" t="s">
        <v>174</v>
      </c>
      <c r="H173" s="110"/>
      <c r="I173" s="108" t="s">
        <v>587</v>
      </c>
      <c r="J173" s="111"/>
      <c r="K173" s="112" t="s">
        <v>1</v>
      </c>
      <c r="L173" s="113" t="s">
        <v>43</v>
      </c>
      <c r="N173" s="114" t="e">
        <f>M173*#REF!</f>
        <v>#REF!</v>
      </c>
      <c r="O173" s="114">
        <v>0</v>
      </c>
      <c r="P173" s="114" t="e">
        <f>O173*#REF!</f>
        <v>#REF!</v>
      </c>
      <c r="Q173" s="114">
        <v>0</v>
      </c>
      <c r="R173" s="115" t="e">
        <f>Q173*#REF!</f>
        <v>#REF!</v>
      </c>
      <c r="AP173" s="116" t="s">
        <v>111</v>
      </c>
      <c r="AR173" s="116" t="s">
        <v>107</v>
      </c>
      <c r="AS173" s="116" t="s">
        <v>83</v>
      </c>
      <c r="AW173" s="12" t="s">
        <v>106</v>
      </c>
      <c r="BC173" s="117" t="e">
        <f>IF(L173="základní",#REF!,0)</f>
        <v>#REF!</v>
      </c>
      <c r="BD173" s="117">
        <f>IF(L173="snížená",#REF!,0)</f>
        <v>0</v>
      </c>
      <c r="BE173" s="117">
        <f>IF(L173="zákl. přenesená",#REF!,0)</f>
        <v>0</v>
      </c>
      <c r="BF173" s="117">
        <f>IF(L173="sníž. přenesená",#REF!,0)</f>
        <v>0</v>
      </c>
      <c r="BG173" s="117">
        <f>IF(L173="nulová",#REF!,0)</f>
        <v>0</v>
      </c>
      <c r="BH173" s="12" t="s">
        <v>83</v>
      </c>
      <c r="BI173" s="117" t="e">
        <f>ROUND(H173*#REF!,2)</f>
        <v>#REF!</v>
      </c>
      <c r="BJ173" s="12" t="s">
        <v>112</v>
      </c>
      <c r="BK173" s="116" t="s">
        <v>335</v>
      </c>
    </row>
    <row r="174" spans="2:63" s="1" customFormat="1" ht="16.5" customHeight="1">
      <c r="B174" s="26"/>
      <c r="C174" s="106" t="s">
        <v>336</v>
      </c>
      <c r="D174" s="106" t="s">
        <v>107</v>
      </c>
      <c r="E174" s="107" t="s">
        <v>337</v>
      </c>
      <c r="F174" s="108" t="s">
        <v>338</v>
      </c>
      <c r="G174" s="109" t="s">
        <v>174</v>
      </c>
      <c r="H174" s="110"/>
      <c r="I174" s="108" t="s">
        <v>587</v>
      </c>
      <c r="J174" s="111"/>
      <c r="K174" s="112" t="s">
        <v>1</v>
      </c>
      <c r="L174" s="113" t="s">
        <v>43</v>
      </c>
      <c r="N174" s="114" t="e">
        <f>M174*#REF!</f>
        <v>#REF!</v>
      </c>
      <c r="O174" s="114">
        <v>0</v>
      </c>
      <c r="P174" s="114" t="e">
        <f>O174*#REF!</f>
        <v>#REF!</v>
      </c>
      <c r="Q174" s="114">
        <v>0</v>
      </c>
      <c r="R174" s="115" t="e">
        <f>Q174*#REF!</f>
        <v>#REF!</v>
      </c>
      <c r="AP174" s="116" t="s">
        <v>111</v>
      </c>
      <c r="AR174" s="116" t="s">
        <v>107</v>
      </c>
      <c r="AS174" s="116" t="s">
        <v>83</v>
      </c>
      <c r="AW174" s="12" t="s">
        <v>106</v>
      </c>
      <c r="BC174" s="117" t="e">
        <f>IF(L174="základní",#REF!,0)</f>
        <v>#REF!</v>
      </c>
      <c r="BD174" s="117">
        <f>IF(L174="snížená",#REF!,0)</f>
        <v>0</v>
      </c>
      <c r="BE174" s="117">
        <f>IF(L174="zákl. přenesená",#REF!,0)</f>
        <v>0</v>
      </c>
      <c r="BF174" s="117">
        <f>IF(L174="sníž. přenesená",#REF!,0)</f>
        <v>0</v>
      </c>
      <c r="BG174" s="117">
        <f>IF(L174="nulová",#REF!,0)</f>
        <v>0</v>
      </c>
      <c r="BH174" s="12" t="s">
        <v>83</v>
      </c>
      <c r="BI174" s="117" t="e">
        <f>ROUND(H174*#REF!,2)</f>
        <v>#REF!</v>
      </c>
      <c r="BJ174" s="12" t="s">
        <v>112</v>
      </c>
      <c r="BK174" s="116" t="s">
        <v>339</v>
      </c>
    </row>
    <row r="175" spans="2:63" s="1" customFormat="1" ht="16.5" customHeight="1">
      <c r="B175" s="26"/>
      <c r="C175" s="106" t="s">
        <v>340</v>
      </c>
      <c r="D175" s="106" t="s">
        <v>107</v>
      </c>
      <c r="E175" s="107" t="s">
        <v>341</v>
      </c>
      <c r="F175" s="108" t="s">
        <v>342</v>
      </c>
      <c r="G175" s="109" t="s">
        <v>110</v>
      </c>
      <c r="H175" s="110"/>
      <c r="I175" s="108" t="s">
        <v>587</v>
      </c>
      <c r="J175" s="111"/>
      <c r="K175" s="112" t="s">
        <v>1</v>
      </c>
      <c r="L175" s="113" t="s">
        <v>43</v>
      </c>
      <c r="N175" s="114" t="e">
        <f>M175*#REF!</f>
        <v>#REF!</v>
      </c>
      <c r="O175" s="114">
        <v>0</v>
      </c>
      <c r="P175" s="114" t="e">
        <f>O175*#REF!</f>
        <v>#REF!</v>
      </c>
      <c r="Q175" s="114">
        <v>0</v>
      </c>
      <c r="R175" s="115" t="e">
        <f>Q175*#REF!</f>
        <v>#REF!</v>
      </c>
      <c r="AP175" s="116" t="s">
        <v>111</v>
      </c>
      <c r="AR175" s="116" t="s">
        <v>107</v>
      </c>
      <c r="AS175" s="116" t="s">
        <v>83</v>
      </c>
      <c r="AW175" s="12" t="s">
        <v>106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2" t="s">
        <v>83</v>
      </c>
      <c r="BI175" s="117" t="e">
        <f>ROUND(H175*#REF!,2)</f>
        <v>#REF!</v>
      </c>
      <c r="BJ175" s="12" t="s">
        <v>112</v>
      </c>
      <c r="BK175" s="116" t="s">
        <v>343</v>
      </c>
    </row>
    <row r="176" spans="2:63" s="1" customFormat="1" ht="16.5" customHeight="1">
      <c r="B176" s="26"/>
      <c r="C176" s="106" t="s">
        <v>344</v>
      </c>
      <c r="D176" s="106" t="s">
        <v>107</v>
      </c>
      <c r="E176" s="107" t="s">
        <v>345</v>
      </c>
      <c r="F176" s="108" t="s">
        <v>346</v>
      </c>
      <c r="G176" s="109" t="s">
        <v>347</v>
      </c>
      <c r="H176" s="110"/>
      <c r="I176" s="108" t="s">
        <v>587</v>
      </c>
      <c r="J176" s="111"/>
      <c r="K176" s="112" t="s">
        <v>1</v>
      </c>
      <c r="L176" s="113" t="s">
        <v>43</v>
      </c>
      <c r="N176" s="114" t="e">
        <f>M176*#REF!</f>
        <v>#REF!</v>
      </c>
      <c r="O176" s="114">
        <v>0</v>
      </c>
      <c r="P176" s="114" t="e">
        <f>O176*#REF!</f>
        <v>#REF!</v>
      </c>
      <c r="Q176" s="114">
        <v>0</v>
      </c>
      <c r="R176" s="115" t="e">
        <f>Q176*#REF!</f>
        <v>#REF!</v>
      </c>
      <c r="AP176" s="116" t="s">
        <v>111</v>
      </c>
      <c r="AR176" s="116" t="s">
        <v>107</v>
      </c>
      <c r="AS176" s="116" t="s">
        <v>83</v>
      </c>
      <c r="AW176" s="12" t="s">
        <v>106</v>
      </c>
      <c r="BC176" s="117" t="e">
        <f>IF(L176="základní",#REF!,0)</f>
        <v>#REF!</v>
      </c>
      <c r="BD176" s="117">
        <f>IF(L176="snížená",#REF!,0)</f>
        <v>0</v>
      </c>
      <c r="BE176" s="117">
        <f>IF(L176="zákl. přenesená",#REF!,0)</f>
        <v>0</v>
      </c>
      <c r="BF176" s="117">
        <f>IF(L176="sníž. přenesená",#REF!,0)</f>
        <v>0</v>
      </c>
      <c r="BG176" s="117">
        <f>IF(L176="nulová",#REF!,0)</f>
        <v>0</v>
      </c>
      <c r="BH176" s="12" t="s">
        <v>83</v>
      </c>
      <c r="BI176" s="117" t="e">
        <f>ROUND(H176*#REF!,2)</f>
        <v>#REF!</v>
      </c>
      <c r="BJ176" s="12" t="s">
        <v>112</v>
      </c>
      <c r="BK176" s="116" t="s">
        <v>348</v>
      </c>
    </row>
    <row r="177" spans="2:63" s="1" customFormat="1" ht="16.5" customHeight="1">
      <c r="B177" s="26"/>
      <c r="C177" s="106" t="s">
        <v>349</v>
      </c>
      <c r="D177" s="106" t="s">
        <v>107</v>
      </c>
      <c r="E177" s="107" t="s">
        <v>350</v>
      </c>
      <c r="F177" s="108" t="s">
        <v>351</v>
      </c>
      <c r="G177" s="109" t="s">
        <v>347</v>
      </c>
      <c r="H177" s="110"/>
      <c r="I177" s="108" t="s">
        <v>587</v>
      </c>
      <c r="J177" s="111"/>
      <c r="K177" s="112" t="s">
        <v>1</v>
      </c>
      <c r="L177" s="113" t="s">
        <v>43</v>
      </c>
      <c r="N177" s="114" t="e">
        <f>M177*#REF!</f>
        <v>#REF!</v>
      </c>
      <c r="O177" s="114">
        <v>0</v>
      </c>
      <c r="P177" s="114" t="e">
        <f>O177*#REF!</f>
        <v>#REF!</v>
      </c>
      <c r="Q177" s="114">
        <v>0</v>
      </c>
      <c r="R177" s="115" t="e">
        <f>Q177*#REF!</f>
        <v>#REF!</v>
      </c>
      <c r="AP177" s="116" t="s">
        <v>111</v>
      </c>
      <c r="AR177" s="116" t="s">
        <v>107</v>
      </c>
      <c r="AS177" s="116" t="s">
        <v>83</v>
      </c>
      <c r="AW177" s="12" t="s">
        <v>106</v>
      </c>
      <c r="BC177" s="117" t="e">
        <f>IF(L177="základní",#REF!,0)</f>
        <v>#REF!</v>
      </c>
      <c r="BD177" s="117">
        <f>IF(L177="snížená",#REF!,0)</f>
        <v>0</v>
      </c>
      <c r="BE177" s="117">
        <f>IF(L177="zákl. přenesená",#REF!,0)</f>
        <v>0</v>
      </c>
      <c r="BF177" s="117">
        <f>IF(L177="sníž. přenesená",#REF!,0)</f>
        <v>0</v>
      </c>
      <c r="BG177" s="117">
        <f>IF(L177="nulová",#REF!,0)</f>
        <v>0</v>
      </c>
      <c r="BH177" s="12" t="s">
        <v>83</v>
      </c>
      <c r="BI177" s="117" t="e">
        <f>ROUND(H177*#REF!,2)</f>
        <v>#REF!</v>
      </c>
      <c r="BJ177" s="12" t="s">
        <v>112</v>
      </c>
      <c r="BK177" s="116" t="s">
        <v>352</v>
      </c>
    </row>
    <row r="178" spans="2:63" s="1" customFormat="1" ht="16.5" customHeight="1">
      <c r="B178" s="26"/>
      <c r="C178" s="106" t="s">
        <v>353</v>
      </c>
      <c r="D178" s="106" t="s">
        <v>107</v>
      </c>
      <c r="E178" s="107" t="s">
        <v>354</v>
      </c>
      <c r="F178" s="108" t="s">
        <v>355</v>
      </c>
      <c r="G178" s="109" t="s">
        <v>347</v>
      </c>
      <c r="H178" s="110"/>
      <c r="I178" s="108" t="s">
        <v>587</v>
      </c>
      <c r="J178" s="111"/>
      <c r="K178" s="112" t="s">
        <v>1</v>
      </c>
      <c r="L178" s="113" t="s">
        <v>43</v>
      </c>
      <c r="N178" s="114" t="e">
        <f>M178*#REF!</f>
        <v>#REF!</v>
      </c>
      <c r="O178" s="114">
        <v>0</v>
      </c>
      <c r="P178" s="114" t="e">
        <f>O178*#REF!</f>
        <v>#REF!</v>
      </c>
      <c r="Q178" s="114">
        <v>0</v>
      </c>
      <c r="R178" s="115" t="e">
        <f>Q178*#REF!</f>
        <v>#REF!</v>
      </c>
      <c r="AP178" s="116" t="s">
        <v>111</v>
      </c>
      <c r="AR178" s="116" t="s">
        <v>107</v>
      </c>
      <c r="AS178" s="116" t="s">
        <v>83</v>
      </c>
      <c r="AW178" s="12" t="s">
        <v>106</v>
      </c>
      <c r="BC178" s="117" t="e">
        <f>IF(L178="základní",#REF!,0)</f>
        <v>#REF!</v>
      </c>
      <c r="BD178" s="117">
        <f>IF(L178="snížená",#REF!,0)</f>
        <v>0</v>
      </c>
      <c r="BE178" s="117">
        <f>IF(L178="zákl. přenesená",#REF!,0)</f>
        <v>0</v>
      </c>
      <c r="BF178" s="117">
        <f>IF(L178="sníž. přenesená",#REF!,0)</f>
        <v>0</v>
      </c>
      <c r="BG178" s="117">
        <f>IF(L178="nulová",#REF!,0)</f>
        <v>0</v>
      </c>
      <c r="BH178" s="12" t="s">
        <v>83</v>
      </c>
      <c r="BI178" s="117" t="e">
        <f>ROUND(H178*#REF!,2)</f>
        <v>#REF!</v>
      </c>
      <c r="BJ178" s="12" t="s">
        <v>112</v>
      </c>
      <c r="BK178" s="116" t="s">
        <v>356</v>
      </c>
    </row>
    <row r="179" spans="2:63" s="1" customFormat="1" ht="16.5" customHeight="1">
      <c r="B179" s="26"/>
      <c r="C179" s="106" t="s">
        <v>357</v>
      </c>
      <c r="D179" s="106" t="s">
        <v>107</v>
      </c>
      <c r="E179" s="107" t="s">
        <v>358</v>
      </c>
      <c r="F179" s="108" t="s">
        <v>359</v>
      </c>
      <c r="G179" s="109" t="s">
        <v>347</v>
      </c>
      <c r="H179" s="110"/>
      <c r="I179" s="108" t="s">
        <v>587</v>
      </c>
      <c r="J179" s="111"/>
      <c r="K179" s="112" t="s">
        <v>1</v>
      </c>
      <c r="L179" s="113" t="s">
        <v>43</v>
      </c>
      <c r="N179" s="114" t="e">
        <f>M179*#REF!</f>
        <v>#REF!</v>
      </c>
      <c r="O179" s="114">
        <v>0</v>
      </c>
      <c r="P179" s="114" t="e">
        <f>O179*#REF!</f>
        <v>#REF!</v>
      </c>
      <c r="Q179" s="114">
        <v>0</v>
      </c>
      <c r="R179" s="115" t="e">
        <f>Q179*#REF!</f>
        <v>#REF!</v>
      </c>
      <c r="AP179" s="116" t="s">
        <v>111</v>
      </c>
      <c r="AR179" s="116" t="s">
        <v>107</v>
      </c>
      <c r="AS179" s="116" t="s">
        <v>83</v>
      </c>
      <c r="AW179" s="12" t="s">
        <v>106</v>
      </c>
      <c r="BC179" s="117" t="e">
        <f>IF(L179="základní",#REF!,0)</f>
        <v>#REF!</v>
      </c>
      <c r="BD179" s="117">
        <f>IF(L179="snížená",#REF!,0)</f>
        <v>0</v>
      </c>
      <c r="BE179" s="117">
        <f>IF(L179="zákl. přenesená",#REF!,0)</f>
        <v>0</v>
      </c>
      <c r="BF179" s="117">
        <f>IF(L179="sníž. přenesená",#REF!,0)</f>
        <v>0</v>
      </c>
      <c r="BG179" s="117">
        <f>IF(L179="nulová",#REF!,0)</f>
        <v>0</v>
      </c>
      <c r="BH179" s="12" t="s">
        <v>83</v>
      </c>
      <c r="BI179" s="117" t="e">
        <f>ROUND(H179*#REF!,2)</f>
        <v>#REF!</v>
      </c>
      <c r="BJ179" s="12" t="s">
        <v>112</v>
      </c>
      <c r="BK179" s="116" t="s">
        <v>360</v>
      </c>
    </row>
    <row r="180" spans="2:63" s="1" customFormat="1" ht="16.5" customHeight="1">
      <c r="B180" s="26"/>
      <c r="C180" s="106" t="s">
        <v>361</v>
      </c>
      <c r="D180" s="106" t="s">
        <v>107</v>
      </c>
      <c r="E180" s="107" t="s">
        <v>362</v>
      </c>
      <c r="F180" s="108" t="s">
        <v>363</v>
      </c>
      <c r="G180" s="109" t="s">
        <v>347</v>
      </c>
      <c r="H180" s="110"/>
      <c r="I180" s="108" t="s">
        <v>587</v>
      </c>
      <c r="J180" s="111"/>
      <c r="K180" s="112" t="s">
        <v>1</v>
      </c>
      <c r="L180" s="113" t="s">
        <v>43</v>
      </c>
      <c r="N180" s="114" t="e">
        <f>M180*#REF!</f>
        <v>#REF!</v>
      </c>
      <c r="O180" s="114">
        <v>0</v>
      </c>
      <c r="P180" s="114" t="e">
        <f>O180*#REF!</f>
        <v>#REF!</v>
      </c>
      <c r="Q180" s="114">
        <v>0</v>
      </c>
      <c r="R180" s="115" t="e">
        <f>Q180*#REF!</f>
        <v>#REF!</v>
      </c>
      <c r="AP180" s="116" t="s">
        <v>111</v>
      </c>
      <c r="AR180" s="116" t="s">
        <v>107</v>
      </c>
      <c r="AS180" s="116" t="s">
        <v>83</v>
      </c>
      <c r="AW180" s="12" t="s">
        <v>106</v>
      </c>
      <c r="BC180" s="117" t="e">
        <f>IF(L180="základní",#REF!,0)</f>
        <v>#REF!</v>
      </c>
      <c r="BD180" s="117">
        <f>IF(L180="snížená",#REF!,0)</f>
        <v>0</v>
      </c>
      <c r="BE180" s="117">
        <f>IF(L180="zákl. přenesená",#REF!,0)</f>
        <v>0</v>
      </c>
      <c r="BF180" s="117">
        <f>IF(L180="sníž. přenesená",#REF!,0)</f>
        <v>0</v>
      </c>
      <c r="BG180" s="117">
        <f>IF(L180="nulová",#REF!,0)</f>
        <v>0</v>
      </c>
      <c r="BH180" s="12" t="s">
        <v>83</v>
      </c>
      <c r="BI180" s="117" t="e">
        <f>ROUND(H180*#REF!,2)</f>
        <v>#REF!</v>
      </c>
      <c r="BJ180" s="12" t="s">
        <v>112</v>
      </c>
      <c r="BK180" s="116" t="s">
        <v>364</v>
      </c>
    </row>
    <row r="181" spans="2:63" s="1" customFormat="1" ht="16.5" customHeight="1">
      <c r="B181" s="26"/>
      <c r="C181" s="106" t="s">
        <v>365</v>
      </c>
      <c r="D181" s="106" t="s">
        <v>107</v>
      </c>
      <c r="E181" s="107" t="s">
        <v>366</v>
      </c>
      <c r="F181" s="108" t="s">
        <v>367</v>
      </c>
      <c r="G181" s="109" t="s">
        <v>347</v>
      </c>
      <c r="H181" s="110"/>
      <c r="I181" s="108" t="s">
        <v>587</v>
      </c>
      <c r="J181" s="111"/>
      <c r="K181" s="112" t="s">
        <v>1</v>
      </c>
      <c r="L181" s="113" t="s">
        <v>43</v>
      </c>
      <c r="N181" s="114" t="e">
        <f>M181*#REF!</f>
        <v>#REF!</v>
      </c>
      <c r="O181" s="114">
        <v>0</v>
      </c>
      <c r="P181" s="114" t="e">
        <f>O181*#REF!</f>
        <v>#REF!</v>
      </c>
      <c r="Q181" s="114">
        <v>0</v>
      </c>
      <c r="R181" s="115" t="e">
        <f>Q181*#REF!</f>
        <v>#REF!</v>
      </c>
      <c r="AP181" s="116" t="s">
        <v>111</v>
      </c>
      <c r="AR181" s="116" t="s">
        <v>107</v>
      </c>
      <c r="AS181" s="116" t="s">
        <v>83</v>
      </c>
      <c r="AW181" s="12" t="s">
        <v>106</v>
      </c>
      <c r="BC181" s="117" t="e">
        <f>IF(L181="základní",#REF!,0)</f>
        <v>#REF!</v>
      </c>
      <c r="BD181" s="117">
        <f>IF(L181="snížená",#REF!,0)</f>
        <v>0</v>
      </c>
      <c r="BE181" s="117">
        <f>IF(L181="zákl. přenesená",#REF!,0)</f>
        <v>0</v>
      </c>
      <c r="BF181" s="117">
        <f>IF(L181="sníž. přenesená",#REF!,0)</f>
        <v>0</v>
      </c>
      <c r="BG181" s="117">
        <f>IF(L181="nulová",#REF!,0)</f>
        <v>0</v>
      </c>
      <c r="BH181" s="12" t="s">
        <v>83</v>
      </c>
      <c r="BI181" s="117" t="e">
        <f>ROUND(H181*#REF!,2)</f>
        <v>#REF!</v>
      </c>
      <c r="BJ181" s="12" t="s">
        <v>112</v>
      </c>
      <c r="BK181" s="116" t="s">
        <v>368</v>
      </c>
    </row>
    <row r="182" spans="2:63" s="1" customFormat="1" ht="16.5" customHeight="1">
      <c r="B182" s="26"/>
      <c r="C182" s="106" t="s">
        <v>369</v>
      </c>
      <c r="D182" s="106" t="s">
        <v>107</v>
      </c>
      <c r="E182" s="107" t="s">
        <v>370</v>
      </c>
      <c r="F182" s="108" t="s">
        <v>371</v>
      </c>
      <c r="G182" s="109" t="s">
        <v>110</v>
      </c>
      <c r="H182" s="110"/>
      <c r="I182" s="108" t="s">
        <v>587</v>
      </c>
      <c r="J182" s="111"/>
      <c r="K182" s="112" t="s">
        <v>1</v>
      </c>
      <c r="L182" s="113" t="s">
        <v>43</v>
      </c>
      <c r="N182" s="114" t="e">
        <f>M182*#REF!</f>
        <v>#REF!</v>
      </c>
      <c r="O182" s="114">
        <v>0</v>
      </c>
      <c r="P182" s="114" t="e">
        <f>O182*#REF!</f>
        <v>#REF!</v>
      </c>
      <c r="Q182" s="114">
        <v>0</v>
      </c>
      <c r="R182" s="115" t="e">
        <f>Q182*#REF!</f>
        <v>#REF!</v>
      </c>
      <c r="AP182" s="116" t="s">
        <v>111</v>
      </c>
      <c r="AR182" s="116" t="s">
        <v>107</v>
      </c>
      <c r="AS182" s="116" t="s">
        <v>83</v>
      </c>
      <c r="AW182" s="12" t="s">
        <v>106</v>
      </c>
      <c r="BC182" s="117" t="e">
        <f>IF(L182="základní",#REF!,0)</f>
        <v>#REF!</v>
      </c>
      <c r="BD182" s="117">
        <f>IF(L182="snížená",#REF!,0)</f>
        <v>0</v>
      </c>
      <c r="BE182" s="117">
        <f>IF(L182="zákl. přenesená",#REF!,0)</f>
        <v>0</v>
      </c>
      <c r="BF182" s="117">
        <f>IF(L182="sníž. přenesená",#REF!,0)</f>
        <v>0</v>
      </c>
      <c r="BG182" s="117">
        <f>IF(L182="nulová",#REF!,0)</f>
        <v>0</v>
      </c>
      <c r="BH182" s="12" t="s">
        <v>83</v>
      </c>
      <c r="BI182" s="117" t="e">
        <f>ROUND(H182*#REF!,2)</f>
        <v>#REF!</v>
      </c>
      <c r="BJ182" s="12" t="s">
        <v>112</v>
      </c>
      <c r="BK182" s="116" t="s">
        <v>372</v>
      </c>
    </row>
    <row r="183" spans="2:63" s="1" customFormat="1" ht="24.2" customHeight="1">
      <c r="B183" s="26"/>
      <c r="C183" s="106" t="s">
        <v>373</v>
      </c>
      <c r="D183" s="106" t="s">
        <v>107</v>
      </c>
      <c r="E183" s="107" t="s">
        <v>374</v>
      </c>
      <c r="F183" s="108" t="s">
        <v>375</v>
      </c>
      <c r="G183" s="109" t="s">
        <v>110</v>
      </c>
      <c r="H183" s="110"/>
      <c r="I183" s="108" t="s">
        <v>587</v>
      </c>
      <c r="J183" s="111"/>
      <c r="K183" s="112" t="s">
        <v>1</v>
      </c>
      <c r="L183" s="113" t="s">
        <v>43</v>
      </c>
      <c r="N183" s="114" t="e">
        <f>M183*#REF!</f>
        <v>#REF!</v>
      </c>
      <c r="O183" s="114">
        <v>0</v>
      </c>
      <c r="P183" s="114" t="e">
        <f>O183*#REF!</f>
        <v>#REF!</v>
      </c>
      <c r="Q183" s="114">
        <v>0</v>
      </c>
      <c r="R183" s="115" t="e">
        <f>Q183*#REF!</f>
        <v>#REF!</v>
      </c>
      <c r="AP183" s="116" t="s">
        <v>111</v>
      </c>
      <c r="AR183" s="116" t="s">
        <v>107</v>
      </c>
      <c r="AS183" s="116" t="s">
        <v>83</v>
      </c>
      <c r="AW183" s="12" t="s">
        <v>106</v>
      </c>
      <c r="BC183" s="117" t="e">
        <f>IF(L183="základní",#REF!,0)</f>
        <v>#REF!</v>
      </c>
      <c r="BD183" s="117">
        <f>IF(L183="snížená",#REF!,0)</f>
        <v>0</v>
      </c>
      <c r="BE183" s="117">
        <f>IF(L183="zákl. přenesená",#REF!,0)</f>
        <v>0</v>
      </c>
      <c r="BF183" s="117">
        <f>IF(L183="sníž. přenesená",#REF!,0)</f>
        <v>0</v>
      </c>
      <c r="BG183" s="117">
        <f>IF(L183="nulová",#REF!,0)</f>
        <v>0</v>
      </c>
      <c r="BH183" s="12" t="s">
        <v>83</v>
      </c>
      <c r="BI183" s="117" t="e">
        <f>ROUND(H183*#REF!,2)</f>
        <v>#REF!</v>
      </c>
      <c r="BJ183" s="12" t="s">
        <v>112</v>
      </c>
      <c r="BK183" s="116" t="s">
        <v>376</v>
      </c>
    </row>
    <row r="184" spans="2:63" s="1" customFormat="1" ht="16.5" customHeight="1">
      <c r="B184" s="26"/>
      <c r="C184" s="106" t="s">
        <v>377</v>
      </c>
      <c r="D184" s="106" t="s">
        <v>107</v>
      </c>
      <c r="E184" s="107" t="s">
        <v>378</v>
      </c>
      <c r="F184" s="108" t="s">
        <v>379</v>
      </c>
      <c r="G184" s="109" t="s">
        <v>110</v>
      </c>
      <c r="H184" s="110"/>
      <c r="I184" s="108" t="s">
        <v>587</v>
      </c>
      <c r="J184" s="111"/>
      <c r="K184" s="112" t="s">
        <v>1</v>
      </c>
      <c r="L184" s="113" t="s">
        <v>43</v>
      </c>
      <c r="N184" s="114" t="e">
        <f>M184*#REF!</f>
        <v>#REF!</v>
      </c>
      <c r="O184" s="114">
        <v>0</v>
      </c>
      <c r="P184" s="114" t="e">
        <f>O184*#REF!</f>
        <v>#REF!</v>
      </c>
      <c r="Q184" s="114">
        <v>0</v>
      </c>
      <c r="R184" s="115" t="e">
        <f>Q184*#REF!</f>
        <v>#REF!</v>
      </c>
      <c r="AP184" s="116" t="s">
        <v>111</v>
      </c>
      <c r="AR184" s="116" t="s">
        <v>107</v>
      </c>
      <c r="AS184" s="116" t="s">
        <v>83</v>
      </c>
      <c r="AW184" s="12" t="s">
        <v>106</v>
      </c>
      <c r="BC184" s="117" t="e">
        <f>IF(L184="základní",#REF!,0)</f>
        <v>#REF!</v>
      </c>
      <c r="BD184" s="117">
        <f>IF(L184="snížená",#REF!,0)</f>
        <v>0</v>
      </c>
      <c r="BE184" s="117">
        <f>IF(L184="zákl. přenesená",#REF!,0)</f>
        <v>0</v>
      </c>
      <c r="BF184" s="117">
        <f>IF(L184="sníž. přenesená",#REF!,0)</f>
        <v>0</v>
      </c>
      <c r="BG184" s="117">
        <f>IF(L184="nulová",#REF!,0)</f>
        <v>0</v>
      </c>
      <c r="BH184" s="12" t="s">
        <v>83</v>
      </c>
      <c r="BI184" s="117" t="e">
        <f>ROUND(H184*#REF!,2)</f>
        <v>#REF!</v>
      </c>
      <c r="BJ184" s="12" t="s">
        <v>112</v>
      </c>
      <c r="BK184" s="116" t="s">
        <v>380</v>
      </c>
    </row>
    <row r="185" spans="2:63" s="1" customFormat="1" ht="16.5" customHeight="1">
      <c r="B185" s="26"/>
      <c r="C185" s="106" t="s">
        <v>381</v>
      </c>
      <c r="D185" s="106" t="s">
        <v>107</v>
      </c>
      <c r="E185" s="107" t="s">
        <v>382</v>
      </c>
      <c r="F185" s="108" t="s">
        <v>383</v>
      </c>
      <c r="G185" s="109" t="s">
        <v>110</v>
      </c>
      <c r="H185" s="110"/>
      <c r="I185" s="108" t="s">
        <v>587</v>
      </c>
      <c r="J185" s="111"/>
      <c r="K185" s="112" t="s">
        <v>1</v>
      </c>
      <c r="L185" s="113" t="s">
        <v>43</v>
      </c>
      <c r="N185" s="114" t="e">
        <f>M185*#REF!</f>
        <v>#REF!</v>
      </c>
      <c r="O185" s="114">
        <v>0</v>
      </c>
      <c r="P185" s="114" t="e">
        <f>O185*#REF!</f>
        <v>#REF!</v>
      </c>
      <c r="Q185" s="114">
        <v>0</v>
      </c>
      <c r="R185" s="115" t="e">
        <f>Q185*#REF!</f>
        <v>#REF!</v>
      </c>
      <c r="AP185" s="116" t="s">
        <v>111</v>
      </c>
      <c r="AR185" s="116" t="s">
        <v>107</v>
      </c>
      <c r="AS185" s="116" t="s">
        <v>83</v>
      </c>
      <c r="AW185" s="12" t="s">
        <v>106</v>
      </c>
      <c r="BC185" s="117" t="e">
        <f>IF(L185="základní",#REF!,0)</f>
        <v>#REF!</v>
      </c>
      <c r="BD185" s="117">
        <f>IF(L185="snížená",#REF!,0)</f>
        <v>0</v>
      </c>
      <c r="BE185" s="117">
        <f>IF(L185="zákl. přenesená",#REF!,0)</f>
        <v>0</v>
      </c>
      <c r="BF185" s="117">
        <f>IF(L185="sníž. přenesená",#REF!,0)</f>
        <v>0</v>
      </c>
      <c r="BG185" s="117">
        <f>IF(L185="nulová",#REF!,0)</f>
        <v>0</v>
      </c>
      <c r="BH185" s="12" t="s">
        <v>83</v>
      </c>
      <c r="BI185" s="117" t="e">
        <f>ROUND(H185*#REF!,2)</f>
        <v>#REF!</v>
      </c>
      <c r="BJ185" s="12" t="s">
        <v>112</v>
      </c>
      <c r="BK185" s="116" t="s">
        <v>384</v>
      </c>
    </row>
    <row r="186" spans="2:63" s="1" customFormat="1" ht="16.5" customHeight="1">
      <c r="B186" s="26"/>
      <c r="C186" s="106" t="s">
        <v>385</v>
      </c>
      <c r="D186" s="106" t="s">
        <v>107</v>
      </c>
      <c r="E186" s="107" t="s">
        <v>386</v>
      </c>
      <c r="F186" s="108" t="s">
        <v>387</v>
      </c>
      <c r="G186" s="109" t="s">
        <v>110</v>
      </c>
      <c r="H186" s="110"/>
      <c r="I186" s="108" t="s">
        <v>587</v>
      </c>
      <c r="J186" s="111"/>
      <c r="K186" s="112" t="s">
        <v>1</v>
      </c>
      <c r="L186" s="113" t="s">
        <v>43</v>
      </c>
      <c r="N186" s="114" t="e">
        <f>M186*#REF!</f>
        <v>#REF!</v>
      </c>
      <c r="O186" s="114">
        <v>0</v>
      </c>
      <c r="P186" s="114" t="e">
        <f>O186*#REF!</f>
        <v>#REF!</v>
      </c>
      <c r="Q186" s="114">
        <v>0</v>
      </c>
      <c r="R186" s="115" t="e">
        <f>Q186*#REF!</f>
        <v>#REF!</v>
      </c>
      <c r="AP186" s="116" t="s">
        <v>111</v>
      </c>
      <c r="AR186" s="116" t="s">
        <v>107</v>
      </c>
      <c r="AS186" s="116" t="s">
        <v>83</v>
      </c>
      <c r="AW186" s="12" t="s">
        <v>106</v>
      </c>
      <c r="BC186" s="117" t="e">
        <f>IF(L186="základní",#REF!,0)</f>
        <v>#REF!</v>
      </c>
      <c r="BD186" s="117">
        <f>IF(L186="snížená",#REF!,0)</f>
        <v>0</v>
      </c>
      <c r="BE186" s="117">
        <f>IF(L186="zákl. přenesená",#REF!,0)</f>
        <v>0</v>
      </c>
      <c r="BF186" s="117">
        <f>IF(L186="sníž. přenesená",#REF!,0)</f>
        <v>0</v>
      </c>
      <c r="BG186" s="117">
        <f>IF(L186="nulová",#REF!,0)</f>
        <v>0</v>
      </c>
      <c r="BH186" s="12" t="s">
        <v>83</v>
      </c>
      <c r="BI186" s="117" t="e">
        <f>ROUND(H186*#REF!,2)</f>
        <v>#REF!</v>
      </c>
      <c r="BJ186" s="12" t="s">
        <v>112</v>
      </c>
      <c r="BK186" s="116" t="s">
        <v>388</v>
      </c>
    </row>
    <row r="187" spans="2:63" s="1" customFormat="1" ht="24.2" customHeight="1">
      <c r="B187" s="26"/>
      <c r="C187" s="106" t="s">
        <v>389</v>
      </c>
      <c r="D187" s="106" t="s">
        <v>107</v>
      </c>
      <c r="E187" s="107" t="s">
        <v>390</v>
      </c>
      <c r="F187" s="108" t="s">
        <v>391</v>
      </c>
      <c r="G187" s="109" t="s">
        <v>110</v>
      </c>
      <c r="H187" s="110"/>
      <c r="I187" s="108" t="s">
        <v>587</v>
      </c>
      <c r="J187" s="111"/>
      <c r="K187" s="112" t="s">
        <v>1</v>
      </c>
      <c r="L187" s="113" t="s">
        <v>43</v>
      </c>
      <c r="N187" s="114" t="e">
        <f>M187*#REF!</f>
        <v>#REF!</v>
      </c>
      <c r="O187" s="114">
        <v>0</v>
      </c>
      <c r="P187" s="114" t="e">
        <f>O187*#REF!</f>
        <v>#REF!</v>
      </c>
      <c r="Q187" s="114">
        <v>0</v>
      </c>
      <c r="R187" s="115" t="e">
        <f>Q187*#REF!</f>
        <v>#REF!</v>
      </c>
      <c r="AP187" s="116" t="s">
        <v>111</v>
      </c>
      <c r="AR187" s="116" t="s">
        <v>107</v>
      </c>
      <c r="AS187" s="116" t="s">
        <v>83</v>
      </c>
      <c r="AW187" s="12" t="s">
        <v>106</v>
      </c>
      <c r="BC187" s="117" t="e">
        <f>IF(L187="základní",#REF!,0)</f>
        <v>#REF!</v>
      </c>
      <c r="BD187" s="117">
        <f>IF(L187="snížená",#REF!,0)</f>
        <v>0</v>
      </c>
      <c r="BE187" s="117">
        <f>IF(L187="zákl. přenesená",#REF!,0)</f>
        <v>0</v>
      </c>
      <c r="BF187" s="117">
        <f>IF(L187="sníž. přenesená",#REF!,0)</f>
        <v>0</v>
      </c>
      <c r="BG187" s="117">
        <f>IF(L187="nulová",#REF!,0)</f>
        <v>0</v>
      </c>
      <c r="BH187" s="12" t="s">
        <v>83</v>
      </c>
      <c r="BI187" s="117" t="e">
        <f>ROUND(H187*#REF!,2)</f>
        <v>#REF!</v>
      </c>
      <c r="BJ187" s="12" t="s">
        <v>112</v>
      </c>
      <c r="BK187" s="116" t="s">
        <v>392</v>
      </c>
    </row>
    <row r="188" spans="2:63" s="1" customFormat="1" ht="16.5" customHeight="1">
      <c r="B188" s="26"/>
      <c r="C188" s="106" t="s">
        <v>393</v>
      </c>
      <c r="D188" s="106" t="s">
        <v>107</v>
      </c>
      <c r="E188" s="107" t="s">
        <v>394</v>
      </c>
      <c r="F188" s="108" t="s">
        <v>395</v>
      </c>
      <c r="G188" s="109" t="s">
        <v>110</v>
      </c>
      <c r="H188" s="110"/>
      <c r="I188" s="108" t="s">
        <v>587</v>
      </c>
      <c r="J188" s="111"/>
      <c r="K188" s="112" t="s">
        <v>1</v>
      </c>
      <c r="L188" s="113" t="s">
        <v>43</v>
      </c>
      <c r="N188" s="114" t="e">
        <f>M188*#REF!</f>
        <v>#REF!</v>
      </c>
      <c r="O188" s="114">
        <v>0</v>
      </c>
      <c r="P188" s="114" t="e">
        <f>O188*#REF!</f>
        <v>#REF!</v>
      </c>
      <c r="Q188" s="114">
        <v>0</v>
      </c>
      <c r="R188" s="115" t="e">
        <f>Q188*#REF!</f>
        <v>#REF!</v>
      </c>
      <c r="AP188" s="116" t="s">
        <v>111</v>
      </c>
      <c r="AR188" s="116" t="s">
        <v>107</v>
      </c>
      <c r="AS188" s="116" t="s">
        <v>83</v>
      </c>
      <c r="AW188" s="12" t="s">
        <v>106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2" t="s">
        <v>83</v>
      </c>
      <c r="BI188" s="117" t="e">
        <f>ROUND(H188*#REF!,2)</f>
        <v>#REF!</v>
      </c>
      <c r="BJ188" s="12" t="s">
        <v>112</v>
      </c>
      <c r="BK188" s="116" t="s">
        <v>396</v>
      </c>
    </row>
    <row r="189" spans="2:63" s="1" customFormat="1" ht="16.5" customHeight="1">
      <c r="B189" s="26"/>
      <c r="C189" s="106" t="s">
        <v>397</v>
      </c>
      <c r="D189" s="106" t="s">
        <v>107</v>
      </c>
      <c r="E189" s="107" t="s">
        <v>398</v>
      </c>
      <c r="F189" s="108" t="s">
        <v>399</v>
      </c>
      <c r="G189" s="109" t="s">
        <v>110</v>
      </c>
      <c r="H189" s="110"/>
      <c r="I189" s="108" t="s">
        <v>587</v>
      </c>
      <c r="J189" s="111"/>
      <c r="K189" s="112" t="s">
        <v>1</v>
      </c>
      <c r="L189" s="113" t="s">
        <v>43</v>
      </c>
      <c r="N189" s="114" t="e">
        <f>M189*#REF!</f>
        <v>#REF!</v>
      </c>
      <c r="O189" s="114">
        <v>0</v>
      </c>
      <c r="P189" s="114" t="e">
        <f>O189*#REF!</f>
        <v>#REF!</v>
      </c>
      <c r="Q189" s="114">
        <v>0</v>
      </c>
      <c r="R189" s="115" t="e">
        <f>Q189*#REF!</f>
        <v>#REF!</v>
      </c>
      <c r="AP189" s="116" t="s">
        <v>111</v>
      </c>
      <c r="AR189" s="116" t="s">
        <v>107</v>
      </c>
      <c r="AS189" s="116" t="s">
        <v>83</v>
      </c>
      <c r="AW189" s="12" t="s">
        <v>106</v>
      </c>
      <c r="BC189" s="117" t="e">
        <f>IF(L189="základní",#REF!,0)</f>
        <v>#REF!</v>
      </c>
      <c r="BD189" s="117">
        <f>IF(L189="snížená",#REF!,0)</f>
        <v>0</v>
      </c>
      <c r="BE189" s="117">
        <f>IF(L189="zákl. přenesená",#REF!,0)</f>
        <v>0</v>
      </c>
      <c r="BF189" s="117">
        <f>IF(L189="sníž. přenesená",#REF!,0)</f>
        <v>0</v>
      </c>
      <c r="BG189" s="117">
        <f>IF(L189="nulová",#REF!,0)</f>
        <v>0</v>
      </c>
      <c r="BH189" s="12" t="s">
        <v>83</v>
      </c>
      <c r="BI189" s="117" t="e">
        <f>ROUND(H189*#REF!,2)</f>
        <v>#REF!</v>
      </c>
      <c r="BJ189" s="12" t="s">
        <v>112</v>
      </c>
      <c r="BK189" s="116" t="s">
        <v>400</v>
      </c>
    </row>
    <row r="190" spans="2:63" s="1" customFormat="1" ht="16.5" customHeight="1">
      <c r="B190" s="26"/>
      <c r="C190" s="106" t="s">
        <v>401</v>
      </c>
      <c r="D190" s="106" t="s">
        <v>107</v>
      </c>
      <c r="E190" s="107" t="s">
        <v>402</v>
      </c>
      <c r="F190" s="108" t="s">
        <v>403</v>
      </c>
      <c r="G190" s="109" t="s">
        <v>110</v>
      </c>
      <c r="H190" s="110"/>
      <c r="I190" s="108" t="s">
        <v>587</v>
      </c>
      <c r="J190" s="111"/>
      <c r="K190" s="112" t="s">
        <v>1</v>
      </c>
      <c r="L190" s="113" t="s">
        <v>43</v>
      </c>
      <c r="N190" s="114" t="e">
        <f>M190*#REF!</f>
        <v>#REF!</v>
      </c>
      <c r="O190" s="114">
        <v>0</v>
      </c>
      <c r="P190" s="114" t="e">
        <f>O190*#REF!</f>
        <v>#REF!</v>
      </c>
      <c r="Q190" s="114">
        <v>0</v>
      </c>
      <c r="R190" s="115" t="e">
        <f>Q190*#REF!</f>
        <v>#REF!</v>
      </c>
      <c r="AP190" s="116" t="s">
        <v>111</v>
      </c>
      <c r="AR190" s="116" t="s">
        <v>107</v>
      </c>
      <c r="AS190" s="116" t="s">
        <v>83</v>
      </c>
      <c r="AW190" s="12" t="s">
        <v>106</v>
      </c>
      <c r="BC190" s="117" t="e">
        <f>IF(L190="základní",#REF!,0)</f>
        <v>#REF!</v>
      </c>
      <c r="BD190" s="117">
        <f>IF(L190="snížená",#REF!,0)</f>
        <v>0</v>
      </c>
      <c r="BE190" s="117">
        <f>IF(L190="zákl. přenesená",#REF!,0)</f>
        <v>0</v>
      </c>
      <c r="BF190" s="117">
        <f>IF(L190="sníž. přenesená",#REF!,0)</f>
        <v>0</v>
      </c>
      <c r="BG190" s="117">
        <f>IF(L190="nulová",#REF!,0)</f>
        <v>0</v>
      </c>
      <c r="BH190" s="12" t="s">
        <v>83</v>
      </c>
      <c r="BI190" s="117" t="e">
        <f>ROUND(H190*#REF!,2)</f>
        <v>#REF!</v>
      </c>
      <c r="BJ190" s="12" t="s">
        <v>112</v>
      </c>
      <c r="BK190" s="116" t="s">
        <v>404</v>
      </c>
    </row>
    <row r="191" spans="2:63" s="1" customFormat="1" ht="16.5" customHeight="1">
      <c r="B191" s="26"/>
      <c r="C191" s="106" t="s">
        <v>405</v>
      </c>
      <c r="D191" s="106" t="s">
        <v>107</v>
      </c>
      <c r="E191" s="107" t="s">
        <v>406</v>
      </c>
      <c r="F191" s="108" t="s">
        <v>407</v>
      </c>
      <c r="G191" s="109" t="s">
        <v>110</v>
      </c>
      <c r="H191" s="110"/>
      <c r="I191" s="108" t="s">
        <v>587</v>
      </c>
      <c r="J191" s="111"/>
      <c r="K191" s="112" t="s">
        <v>1</v>
      </c>
      <c r="L191" s="113" t="s">
        <v>43</v>
      </c>
      <c r="N191" s="114" t="e">
        <f>M191*#REF!</f>
        <v>#REF!</v>
      </c>
      <c r="O191" s="114">
        <v>0</v>
      </c>
      <c r="P191" s="114" t="e">
        <f>O191*#REF!</f>
        <v>#REF!</v>
      </c>
      <c r="Q191" s="114">
        <v>0</v>
      </c>
      <c r="R191" s="115" t="e">
        <f>Q191*#REF!</f>
        <v>#REF!</v>
      </c>
      <c r="AP191" s="116" t="s">
        <v>111</v>
      </c>
      <c r="AR191" s="116" t="s">
        <v>107</v>
      </c>
      <c r="AS191" s="116" t="s">
        <v>83</v>
      </c>
      <c r="AW191" s="12" t="s">
        <v>106</v>
      </c>
      <c r="BC191" s="117" t="e">
        <f>IF(L191="základní",#REF!,0)</f>
        <v>#REF!</v>
      </c>
      <c r="BD191" s="117">
        <f>IF(L191="snížená",#REF!,0)</f>
        <v>0</v>
      </c>
      <c r="BE191" s="117">
        <f>IF(L191="zákl. přenesená",#REF!,0)</f>
        <v>0</v>
      </c>
      <c r="BF191" s="117">
        <f>IF(L191="sníž. přenesená",#REF!,0)</f>
        <v>0</v>
      </c>
      <c r="BG191" s="117">
        <f>IF(L191="nulová",#REF!,0)</f>
        <v>0</v>
      </c>
      <c r="BH191" s="12" t="s">
        <v>83</v>
      </c>
      <c r="BI191" s="117" t="e">
        <f>ROUND(H191*#REF!,2)</f>
        <v>#REF!</v>
      </c>
      <c r="BJ191" s="12" t="s">
        <v>112</v>
      </c>
      <c r="BK191" s="116" t="s">
        <v>408</v>
      </c>
    </row>
    <row r="192" spans="2:63" s="1" customFormat="1" ht="16.5" customHeight="1">
      <c r="B192" s="26"/>
      <c r="C192" s="106" t="s">
        <v>409</v>
      </c>
      <c r="D192" s="106" t="s">
        <v>107</v>
      </c>
      <c r="E192" s="107" t="s">
        <v>410</v>
      </c>
      <c r="F192" s="108" t="s">
        <v>411</v>
      </c>
      <c r="G192" s="109" t="s">
        <v>110</v>
      </c>
      <c r="H192" s="110"/>
      <c r="I192" s="108" t="s">
        <v>587</v>
      </c>
      <c r="J192" s="111"/>
      <c r="K192" s="112" t="s">
        <v>1</v>
      </c>
      <c r="L192" s="113" t="s">
        <v>43</v>
      </c>
      <c r="N192" s="114" t="e">
        <f>M192*#REF!</f>
        <v>#REF!</v>
      </c>
      <c r="O192" s="114">
        <v>0</v>
      </c>
      <c r="P192" s="114" t="e">
        <f>O192*#REF!</f>
        <v>#REF!</v>
      </c>
      <c r="Q192" s="114">
        <v>0</v>
      </c>
      <c r="R192" s="115" t="e">
        <f>Q192*#REF!</f>
        <v>#REF!</v>
      </c>
      <c r="AP192" s="116" t="s">
        <v>111</v>
      </c>
      <c r="AR192" s="116" t="s">
        <v>107</v>
      </c>
      <c r="AS192" s="116" t="s">
        <v>83</v>
      </c>
      <c r="AW192" s="12" t="s">
        <v>106</v>
      </c>
      <c r="BC192" s="117" t="e">
        <f>IF(L192="základní",#REF!,0)</f>
        <v>#REF!</v>
      </c>
      <c r="BD192" s="117">
        <f>IF(L192="snížená",#REF!,0)</f>
        <v>0</v>
      </c>
      <c r="BE192" s="117">
        <f>IF(L192="zákl. přenesená",#REF!,0)</f>
        <v>0</v>
      </c>
      <c r="BF192" s="117">
        <f>IF(L192="sníž. přenesená",#REF!,0)</f>
        <v>0</v>
      </c>
      <c r="BG192" s="117">
        <f>IF(L192="nulová",#REF!,0)</f>
        <v>0</v>
      </c>
      <c r="BH192" s="12" t="s">
        <v>83</v>
      </c>
      <c r="BI192" s="117" t="e">
        <f>ROUND(H192*#REF!,2)</f>
        <v>#REF!</v>
      </c>
      <c r="BJ192" s="12" t="s">
        <v>112</v>
      </c>
      <c r="BK192" s="116" t="s">
        <v>412</v>
      </c>
    </row>
    <row r="193" spans="2:63" s="1" customFormat="1" ht="16.5" customHeight="1">
      <c r="B193" s="26"/>
      <c r="C193" s="106" t="s">
        <v>413</v>
      </c>
      <c r="D193" s="106" t="s">
        <v>107</v>
      </c>
      <c r="E193" s="107" t="s">
        <v>414</v>
      </c>
      <c r="F193" s="108" t="s">
        <v>415</v>
      </c>
      <c r="G193" s="109" t="s">
        <v>110</v>
      </c>
      <c r="H193" s="110"/>
      <c r="I193" s="108" t="s">
        <v>587</v>
      </c>
      <c r="J193" s="111"/>
      <c r="K193" s="112" t="s">
        <v>1</v>
      </c>
      <c r="L193" s="113" t="s">
        <v>43</v>
      </c>
      <c r="N193" s="114" t="e">
        <f>M193*#REF!</f>
        <v>#REF!</v>
      </c>
      <c r="O193" s="114">
        <v>0</v>
      </c>
      <c r="P193" s="114" t="e">
        <f>O193*#REF!</f>
        <v>#REF!</v>
      </c>
      <c r="Q193" s="114">
        <v>0</v>
      </c>
      <c r="R193" s="115" t="e">
        <f>Q193*#REF!</f>
        <v>#REF!</v>
      </c>
      <c r="AP193" s="116" t="s">
        <v>111</v>
      </c>
      <c r="AR193" s="116" t="s">
        <v>107</v>
      </c>
      <c r="AS193" s="116" t="s">
        <v>83</v>
      </c>
      <c r="AW193" s="12" t="s">
        <v>106</v>
      </c>
      <c r="BC193" s="117" t="e">
        <f>IF(L193="základní",#REF!,0)</f>
        <v>#REF!</v>
      </c>
      <c r="BD193" s="117">
        <f>IF(L193="snížená",#REF!,0)</f>
        <v>0</v>
      </c>
      <c r="BE193" s="117">
        <f>IF(L193="zákl. přenesená",#REF!,0)</f>
        <v>0</v>
      </c>
      <c r="BF193" s="117">
        <f>IF(L193="sníž. přenesená",#REF!,0)</f>
        <v>0</v>
      </c>
      <c r="BG193" s="117">
        <f>IF(L193="nulová",#REF!,0)</f>
        <v>0</v>
      </c>
      <c r="BH193" s="12" t="s">
        <v>83</v>
      </c>
      <c r="BI193" s="117" t="e">
        <f>ROUND(H193*#REF!,2)</f>
        <v>#REF!</v>
      </c>
      <c r="BJ193" s="12" t="s">
        <v>112</v>
      </c>
      <c r="BK193" s="116" t="s">
        <v>416</v>
      </c>
    </row>
    <row r="194" spans="2:63" s="1" customFormat="1" ht="16.5" customHeight="1">
      <c r="B194" s="26"/>
      <c r="C194" s="106" t="s">
        <v>417</v>
      </c>
      <c r="D194" s="106" t="s">
        <v>107</v>
      </c>
      <c r="E194" s="107" t="s">
        <v>418</v>
      </c>
      <c r="F194" s="108" t="s">
        <v>419</v>
      </c>
      <c r="G194" s="109" t="s">
        <v>110</v>
      </c>
      <c r="H194" s="110"/>
      <c r="I194" s="108" t="s">
        <v>587</v>
      </c>
      <c r="J194" s="111"/>
      <c r="K194" s="112" t="s">
        <v>1</v>
      </c>
      <c r="L194" s="113" t="s">
        <v>43</v>
      </c>
      <c r="N194" s="114" t="e">
        <f>M194*#REF!</f>
        <v>#REF!</v>
      </c>
      <c r="O194" s="114">
        <v>0</v>
      </c>
      <c r="P194" s="114" t="e">
        <f>O194*#REF!</f>
        <v>#REF!</v>
      </c>
      <c r="Q194" s="114">
        <v>0</v>
      </c>
      <c r="R194" s="115" t="e">
        <f>Q194*#REF!</f>
        <v>#REF!</v>
      </c>
      <c r="AP194" s="116" t="s">
        <v>111</v>
      </c>
      <c r="AR194" s="116" t="s">
        <v>107</v>
      </c>
      <c r="AS194" s="116" t="s">
        <v>83</v>
      </c>
      <c r="AW194" s="12" t="s">
        <v>106</v>
      </c>
      <c r="BC194" s="117" t="e">
        <f>IF(L194="základní",#REF!,0)</f>
        <v>#REF!</v>
      </c>
      <c r="BD194" s="117">
        <f>IF(L194="snížená",#REF!,0)</f>
        <v>0</v>
      </c>
      <c r="BE194" s="117">
        <f>IF(L194="zákl. přenesená",#REF!,0)</f>
        <v>0</v>
      </c>
      <c r="BF194" s="117">
        <f>IF(L194="sníž. přenesená",#REF!,0)</f>
        <v>0</v>
      </c>
      <c r="BG194" s="117">
        <f>IF(L194="nulová",#REF!,0)</f>
        <v>0</v>
      </c>
      <c r="BH194" s="12" t="s">
        <v>83</v>
      </c>
      <c r="BI194" s="117" t="e">
        <f>ROUND(H194*#REF!,2)</f>
        <v>#REF!</v>
      </c>
      <c r="BJ194" s="12" t="s">
        <v>112</v>
      </c>
      <c r="BK194" s="116" t="s">
        <v>420</v>
      </c>
    </row>
    <row r="195" spans="2:63" s="1" customFormat="1" ht="16.5" customHeight="1">
      <c r="B195" s="26"/>
      <c r="C195" s="106" t="s">
        <v>421</v>
      </c>
      <c r="D195" s="106" t="s">
        <v>107</v>
      </c>
      <c r="E195" s="107" t="s">
        <v>422</v>
      </c>
      <c r="F195" s="108" t="s">
        <v>423</v>
      </c>
      <c r="G195" s="109" t="s">
        <v>110</v>
      </c>
      <c r="H195" s="110"/>
      <c r="I195" s="108" t="s">
        <v>587</v>
      </c>
      <c r="J195" s="111"/>
      <c r="K195" s="112" t="s">
        <v>1</v>
      </c>
      <c r="L195" s="113" t="s">
        <v>43</v>
      </c>
      <c r="N195" s="114" t="e">
        <f>M195*#REF!</f>
        <v>#REF!</v>
      </c>
      <c r="O195" s="114">
        <v>0</v>
      </c>
      <c r="P195" s="114" t="e">
        <f>O195*#REF!</f>
        <v>#REF!</v>
      </c>
      <c r="Q195" s="114">
        <v>0</v>
      </c>
      <c r="R195" s="115" t="e">
        <f>Q195*#REF!</f>
        <v>#REF!</v>
      </c>
      <c r="AP195" s="116" t="s">
        <v>111</v>
      </c>
      <c r="AR195" s="116" t="s">
        <v>107</v>
      </c>
      <c r="AS195" s="116" t="s">
        <v>83</v>
      </c>
      <c r="AW195" s="12" t="s">
        <v>106</v>
      </c>
      <c r="BC195" s="117" t="e">
        <f>IF(L195="základní",#REF!,0)</f>
        <v>#REF!</v>
      </c>
      <c r="BD195" s="117">
        <f>IF(L195="snížená",#REF!,0)</f>
        <v>0</v>
      </c>
      <c r="BE195" s="117">
        <f>IF(L195="zákl. přenesená",#REF!,0)</f>
        <v>0</v>
      </c>
      <c r="BF195" s="117">
        <f>IF(L195="sníž. přenesená",#REF!,0)</f>
        <v>0</v>
      </c>
      <c r="BG195" s="117">
        <f>IF(L195="nulová",#REF!,0)</f>
        <v>0</v>
      </c>
      <c r="BH195" s="12" t="s">
        <v>83</v>
      </c>
      <c r="BI195" s="117" t="e">
        <f>ROUND(H195*#REF!,2)</f>
        <v>#REF!</v>
      </c>
      <c r="BJ195" s="12" t="s">
        <v>112</v>
      </c>
      <c r="BK195" s="116" t="s">
        <v>424</v>
      </c>
    </row>
    <row r="196" spans="2:63" s="1" customFormat="1" ht="16.5" customHeight="1">
      <c r="B196" s="26"/>
      <c r="C196" s="106" t="s">
        <v>425</v>
      </c>
      <c r="D196" s="106" t="s">
        <v>107</v>
      </c>
      <c r="E196" s="107" t="s">
        <v>426</v>
      </c>
      <c r="F196" s="108" t="s">
        <v>427</v>
      </c>
      <c r="G196" s="109" t="s">
        <v>110</v>
      </c>
      <c r="H196" s="110"/>
      <c r="I196" s="108" t="s">
        <v>587</v>
      </c>
      <c r="J196" s="111"/>
      <c r="K196" s="112" t="s">
        <v>1</v>
      </c>
      <c r="L196" s="113" t="s">
        <v>43</v>
      </c>
      <c r="N196" s="114" t="e">
        <f>M196*#REF!</f>
        <v>#REF!</v>
      </c>
      <c r="O196" s="114">
        <v>0</v>
      </c>
      <c r="P196" s="114" t="e">
        <f>O196*#REF!</f>
        <v>#REF!</v>
      </c>
      <c r="Q196" s="114">
        <v>0</v>
      </c>
      <c r="R196" s="115" t="e">
        <f>Q196*#REF!</f>
        <v>#REF!</v>
      </c>
      <c r="AP196" s="116" t="s">
        <v>111</v>
      </c>
      <c r="AR196" s="116" t="s">
        <v>107</v>
      </c>
      <c r="AS196" s="116" t="s">
        <v>83</v>
      </c>
      <c r="AW196" s="12" t="s">
        <v>106</v>
      </c>
      <c r="BC196" s="117" t="e">
        <f>IF(L196="základní",#REF!,0)</f>
        <v>#REF!</v>
      </c>
      <c r="BD196" s="117">
        <f>IF(L196="snížená",#REF!,0)</f>
        <v>0</v>
      </c>
      <c r="BE196" s="117">
        <f>IF(L196="zákl. přenesená",#REF!,0)</f>
        <v>0</v>
      </c>
      <c r="BF196" s="117">
        <f>IF(L196="sníž. přenesená",#REF!,0)</f>
        <v>0</v>
      </c>
      <c r="BG196" s="117">
        <f>IF(L196="nulová",#REF!,0)</f>
        <v>0</v>
      </c>
      <c r="BH196" s="12" t="s">
        <v>83</v>
      </c>
      <c r="BI196" s="117" t="e">
        <f>ROUND(H196*#REF!,2)</f>
        <v>#REF!</v>
      </c>
      <c r="BJ196" s="12" t="s">
        <v>112</v>
      </c>
      <c r="BK196" s="116" t="s">
        <v>428</v>
      </c>
    </row>
    <row r="197" spans="2:63" s="1" customFormat="1" ht="16.5" customHeight="1">
      <c r="B197" s="26"/>
      <c r="C197" s="106" t="s">
        <v>429</v>
      </c>
      <c r="D197" s="106" t="s">
        <v>107</v>
      </c>
      <c r="E197" s="107" t="s">
        <v>430</v>
      </c>
      <c r="F197" s="108" t="s">
        <v>431</v>
      </c>
      <c r="G197" s="109" t="s">
        <v>110</v>
      </c>
      <c r="H197" s="110"/>
      <c r="I197" s="108" t="s">
        <v>587</v>
      </c>
      <c r="J197" s="111"/>
      <c r="K197" s="112" t="s">
        <v>1</v>
      </c>
      <c r="L197" s="113" t="s">
        <v>43</v>
      </c>
      <c r="N197" s="114" t="e">
        <f>M197*#REF!</f>
        <v>#REF!</v>
      </c>
      <c r="O197" s="114">
        <v>0</v>
      </c>
      <c r="P197" s="114" t="e">
        <f>O197*#REF!</f>
        <v>#REF!</v>
      </c>
      <c r="Q197" s="114">
        <v>0</v>
      </c>
      <c r="R197" s="115" t="e">
        <f>Q197*#REF!</f>
        <v>#REF!</v>
      </c>
      <c r="AP197" s="116" t="s">
        <v>111</v>
      </c>
      <c r="AR197" s="116" t="s">
        <v>107</v>
      </c>
      <c r="AS197" s="116" t="s">
        <v>83</v>
      </c>
      <c r="AW197" s="12" t="s">
        <v>106</v>
      </c>
      <c r="BC197" s="117" t="e">
        <f>IF(L197="základní",#REF!,0)</f>
        <v>#REF!</v>
      </c>
      <c r="BD197" s="117">
        <f>IF(L197="snížená",#REF!,0)</f>
        <v>0</v>
      </c>
      <c r="BE197" s="117">
        <f>IF(L197="zákl. přenesená",#REF!,0)</f>
        <v>0</v>
      </c>
      <c r="BF197" s="117">
        <f>IF(L197="sníž. přenesená",#REF!,0)</f>
        <v>0</v>
      </c>
      <c r="BG197" s="117">
        <f>IF(L197="nulová",#REF!,0)</f>
        <v>0</v>
      </c>
      <c r="BH197" s="12" t="s">
        <v>83</v>
      </c>
      <c r="BI197" s="117" t="e">
        <f>ROUND(H197*#REF!,2)</f>
        <v>#REF!</v>
      </c>
      <c r="BJ197" s="12" t="s">
        <v>112</v>
      </c>
      <c r="BK197" s="116" t="s">
        <v>432</v>
      </c>
    </row>
    <row r="198" spans="2:63" s="1" customFormat="1" ht="16.5" customHeight="1">
      <c r="B198" s="26"/>
      <c r="C198" s="106" t="s">
        <v>433</v>
      </c>
      <c r="D198" s="106" t="s">
        <v>107</v>
      </c>
      <c r="E198" s="107" t="s">
        <v>434</v>
      </c>
      <c r="F198" s="108" t="s">
        <v>435</v>
      </c>
      <c r="G198" s="109" t="s">
        <v>110</v>
      </c>
      <c r="H198" s="110"/>
      <c r="I198" s="108" t="s">
        <v>587</v>
      </c>
      <c r="J198" s="111"/>
      <c r="K198" s="112" t="s">
        <v>1</v>
      </c>
      <c r="L198" s="113" t="s">
        <v>43</v>
      </c>
      <c r="N198" s="114" t="e">
        <f>M198*#REF!</f>
        <v>#REF!</v>
      </c>
      <c r="O198" s="114">
        <v>0</v>
      </c>
      <c r="P198" s="114" t="e">
        <f>O198*#REF!</f>
        <v>#REF!</v>
      </c>
      <c r="Q198" s="114">
        <v>0</v>
      </c>
      <c r="R198" s="115" t="e">
        <f>Q198*#REF!</f>
        <v>#REF!</v>
      </c>
      <c r="AP198" s="116" t="s">
        <v>111</v>
      </c>
      <c r="AR198" s="116" t="s">
        <v>107</v>
      </c>
      <c r="AS198" s="116" t="s">
        <v>83</v>
      </c>
      <c r="AW198" s="12" t="s">
        <v>106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2" t="s">
        <v>83</v>
      </c>
      <c r="BI198" s="117" t="e">
        <f>ROUND(H198*#REF!,2)</f>
        <v>#REF!</v>
      </c>
      <c r="BJ198" s="12" t="s">
        <v>112</v>
      </c>
      <c r="BK198" s="116" t="s">
        <v>436</v>
      </c>
    </row>
    <row r="199" spans="2:63" s="1" customFormat="1" ht="16.5" customHeight="1">
      <c r="B199" s="26"/>
      <c r="C199" s="106" t="s">
        <v>437</v>
      </c>
      <c r="D199" s="106" t="s">
        <v>107</v>
      </c>
      <c r="E199" s="107" t="s">
        <v>438</v>
      </c>
      <c r="F199" s="108" t="s">
        <v>439</v>
      </c>
      <c r="G199" s="109" t="s">
        <v>110</v>
      </c>
      <c r="H199" s="110"/>
      <c r="I199" s="108" t="s">
        <v>587</v>
      </c>
      <c r="J199" s="111"/>
      <c r="K199" s="112" t="s">
        <v>1</v>
      </c>
      <c r="L199" s="113" t="s">
        <v>43</v>
      </c>
      <c r="N199" s="114" t="e">
        <f>M199*#REF!</f>
        <v>#REF!</v>
      </c>
      <c r="O199" s="114">
        <v>0</v>
      </c>
      <c r="P199" s="114" t="e">
        <f>O199*#REF!</f>
        <v>#REF!</v>
      </c>
      <c r="Q199" s="114">
        <v>0</v>
      </c>
      <c r="R199" s="115" t="e">
        <f>Q199*#REF!</f>
        <v>#REF!</v>
      </c>
      <c r="AP199" s="116" t="s">
        <v>111</v>
      </c>
      <c r="AR199" s="116" t="s">
        <v>107</v>
      </c>
      <c r="AS199" s="116" t="s">
        <v>83</v>
      </c>
      <c r="AW199" s="12" t="s">
        <v>106</v>
      </c>
      <c r="BC199" s="117" t="e">
        <f>IF(L199="základní",#REF!,0)</f>
        <v>#REF!</v>
      </c>
      <c r="BD199" s="117">
        <f>IF(L199="snížená",#REF!,0)</f>
        <v>0</v>
      </c>
      <c r="BE199" s="117">
        <f>IF(L199="zákl. přenesená",#REF!,0)</f>
        <v>0</v>
      </c>
      <c r="BF199" s="117">
        <f>IF(L199="sníž. přenesená",#REF!,0)</f>
        <v>0</v>
      </c>
      <c r="BG199" s="117">
        <f>IF(L199="nulová",#REF!,0)</f>
        <v>0</v>
      </c>
      <c r="BH199" s="12" t="s">
        <v>83</v>
      </c>
      <c r="BI199" s="117" t="e">
        <f>ROUND(H199*#REF!,2)</f>
        <v>#REF!</v>
      </c>
      <c r="BJ199" s="12" t="s">
        <v>112</v>
      </c>
      <c r="BK199" s="116" t="s">
        <v>440</v>
      </c>
    </row>
    <row r="200" spans="2:63" s="1" customFormat="1" ht="16.5" customHeight="1">
      <c r="B200" s="26"/>
      <c r="C200" s="106" t="s">
        <v>441</v>
      </c>
      <c r="D200" s="106" t="s">
        <v>107</v>
      </c>
      <c r="E200" s="107" t="s">
        <v>442</v>
      </c>
      <c r="F200" s="108" t="s">
        <v>443</v>
      </c>
      <c r="G200" s="109" t="s">
        <v>110</v>
      </c>
      <c r="H200" s="110"/>
      <c r="I200" s="108" t="s">
        <v>587</v>
      </c>
      <c r="J200" s="111"/>
      <c r="K200" s="112" t="s">
        <v>1</v>
      </c>
      <c r="L200" s="113" t="s">
        <v>43</v>
      </c>
      <c r="N200" s="114" t="e">
        <f>M200*#REF!</f>
        <v>#REF!</v>
      </c>
      <c r="O200" s="114">
        <v>0</v>
      </c>
      <c r="P200" s="114" t="e">
        <f>O200*#REF!</f>
        <v>#REF!</v>
      </c>
      <c r="Q200" s="114">
        <v>0</v>
      </c>
      <c r="R200" s="115" t="e">
        <f>Q200*#REF!</f>
        <v>#REF!</v>
      </c>
      <c r="AP200" s="116" t="s">
        <v>111</v>
      </c>
      <c r="AR200" s="116" t="s">
        <v>107</v>
      </c>
      <c r="AS200" s="116" t="s">
        <v>83</v>
      </c>
      <c r="AW200" s="12" t="s">
        <v>106</v>
      </c>
      <c r="BC200" s="117" t="e">
        <f>IF(L200="základní",#REF!,0)</f>
        <v>#REF!</v>
      </c>
      <c r="BD200" s="117">
        <f>IF(L200="snížená",#REF!,0)</f>
        <v>0</v>
      </c>
      <c r="BE200" s="117">
        <f>IF(L200="zákl. přenesená",#REF!,0)</f>
        <v>0</v>
      </c>
      <c r="BF200" s="117">
        <f>IF(L200="sníž. přenesená",#REF!,0)</f>
        <v>0</v>
      </c>
      <c r="BG200" s="117">
        <f>IF(L200="nulová",#REF!,0)</f>
        <v>0</v>
      </c>
      <c r="BH200" s="12" t="s">
        <v>83</v>
      </c>
      <c r="BI200" s="117" t="e">
        <f>ROUND(H200*#REF!,2)</f>
        <v>#REF!</v>
      </c>
      <c r="BJ200" s="12" t="s">
        <v>112</v>
      </c>
      <c r="BK200" s="116" t="s">
        <v>444</v>
      </c>
    </row>
    <row r="201" spans="2:63" s="1" customFormat="1" ht="16.5" customHeight="1">
      <c r="B201" s="26"/>
      <c r="C201" s="106" t="s">
        <v>445</v>
      </c>
      <c r="D201" s="106" t="s">
        <v>107</v>
      </c>
      <c r="E201" s="107" t="s">
        <v>446</v>
      </c>
      <c r="F201" s="108" t="s">
        <v>447</v>
      </c>
      <c r="G201" s="109" t="s">
        <v>110</v>
      </c>
      <c r="H201" s="110"/>
      <c r="I201" s="108" t="s">
        <v>587</v>
      </c>
      <c r="J201" s="111"/>
      <c r="K201" s="112" t="s">
        <v>1</v>
      </c>
      <c r="L201" s="113" t="s">
        <v>43</v>
      </c>
      <c r="N201" s="114" t="e">
        <f>M201*#REF!</f>
        <v>#REF!</v>
      </c>
      <c r="O201" s="114">
        <v>0</v>
      </c>
      <c r="P201" s="114" t="e">
        <f>O201*#REF!</f>
        <v>#REF!</v>
      </c>
      <c r="Q201" s="114">
        <v>0</v>
      </c>
      <c r="R201" s="115" t="e">
        <f>Q201*#REF!</f>
        <v>#REF!</v>
      </c>
      <c r="AP201" s="116" t="s">
        <v>111</v>
      </c>
      <c r="AR201" s="116" t="s">
        <v>107</v>
      </c>
      <c r="AS201" s="116" t="s">
        <v>83</v>
      </c>
      <c r="AW201" s="12" t="s">
        <v>106</v>
      </c>
      <c r="BC201" s="117" t="e">
        <f>IF(L201="základní",#REF!,0)</f>
        <v>#REF!</v>
      </c>
      <c r="BD201" s="117">
        <f>IF(L201="snížená",#REF!,0)</f>
        <v>0</v>
      </c>
      <c r="BE201" s="117">
        <f>IF(L201="zákl. přenesená",#REF!,0)</f>
        <v>0</v>
      </c>
      <c r="BF201" s="117">
        <f>IF(L201="sníž. přenesená",#REF!,0)</f>
        <v>0</v>
      </c>
      <c r="BG201" s="117">
        <f>IF(L201="nulová",#REF!,0)</f>
        <v>0</v>
      </c>
      <c r="BH201" s="12" t="s">
        <v>83</v>
      </c>
      <c r="BI201" s="117" t="e">
        <f>ROUND(H201*#REF!,2)</f>
        <v>#REF!</v>
      </c>
      <c r="BJ201" s="12" t="s">
        <v>112</v>
      </c>
      <c r="BK201" s="116" t="s">
        <v>448</v>
      </c>
    </row>
    <row r="202" spans="2:63" s="1" customFormat="1" ht="16.5" customHeight="1">
      <c r="B202" s="26"/>
      <c r="C202" s="106" t="s">
        <v>449</v>
      </c>
      <c r="D202" s="106" t="s">
        <v>107</v>
      </c>
      <c r="E202" s="107" t="s">
        <v>450</v>
      </c>
      <c r="F202" s="108" t="s">
        <v>451</v>
      </c>
      <c r="G202" s="109" t="s">
        <v>174</v>
      </c>
      <c r="H202" s="110"/>
      <c r="I202" s="108" t="s">
        <v>587</v>
      </c>
      <c r="J202" s="111"/>
      <c r="K202" s="112" t="s">
        <v>1</v>
      </c>
      <c r="L202" s="113" t="s">
        <v>43</v>
      </c>
      <c r="N202" s="114" t="e">
        <f>M202*#REF!</f>
        <v>#REF!</v>
      </c>
      <c r="O202" s="114">
        <v>0</v>
      </c>
      <c r="P202" s="114" t="e">
        <f>O202*#REF!</f>
        <v>#REF!</v>
      </c>
      <c r="Q202" s="114">
        <v>0</v>
      </c>
      <c r="R202" s="115" t="e">
        <f>Q202*#REF!</f>
        <v>#REF!</v>
      </c>
      <c r="AP202" s="116" t="s">
        <v>111</v>
      </c>
      <c r="AR202" s="116" t="s">
        <v>107</v>
      </c>
      <c r="AS202" s="116" t="s">
        <v>83</v>
      </c>
      <c r="AW202" s="12" t="s">
        <v>106</v>
      </c>
      <c r="BC202" s="117" t="e">
        <f>IF(L202="základní",#REF!,0)</f>
        <v>#REF!</v>
      </c>
      <c r="BD202" s="117">
        <f>IF(L202="snížená",#REF!,0)</f>
        <v>0</v>
      </c>
      <c r="BE202" s="117">
        <f>IF(L202="zákl. přenesená",#REF!,0)</f>
        <v>0</v>
      </c>
      <c r="BF202" s="117">
        <f>IF(L202="sníž. přenesená",#REF!,0)</f>
        <v>0</v>
      </c>
      <c r="BG202" s="117">
        <f>IF(L202="nulová",#REF!,0)</f>
        <v>0</v>
      </c>
      <c r="BH202" s="12" t="s">
        <v>83</v>
      </c>
      <c r="BI202" s="117" t="e">
        <f>ROUND(H202*#REF!,2)</f>
        <v>#REF!</v>
      </c>
      <c r="BJ202" s="12" t="s">
        <v>112</v>
      </c>
      <c r="BK202" s="116" t="s">
        <v>452</v>
      </c>
    </row>
    <row r="203" spans="2:63" s="1" customFormat="1" ht="16.5" customHeight="1">
      <c r="B203" s="26"/>
      <c r="C203" s="106" t="s">
        <v>453</v>
      </c>
      <c r="D203" s="106" t="s">
        <v>107</v>
      </c>
      <c r="E203" s="107" t="s">
        <v>454</v>
      </c>
      <c r="F203" s="108" t="s">
        <v>455</v>
      </c>
      <c r="G203" s="109" t="s">
        <v>174</v>
      </c>
      <c r="H203" s="110"/>
      <c r="I203" s="108" t="s">
        <v>587</v>
      </c>
      <c r="J203" s="111"/>
      <c r="K203" s="112" t="s">
        <v>1</v>
      </c>
      <c r="L203" s="113" t="s">
        <v>43</v>
      </c>
      <c r="N203" s="114" t="e">
        <f>M203*#REF!</f>
        <v>#REF!</v>
      </c>
      <c r="O203" s="114">
        <v>0</v>
      </c>
      <c r="P203" s="114" t="e">
        <f>O203*#REF!</f>
        <v>#REF!</v>
      </c>
      <c r="Q203" s="114">
        <v>0</v>
      </c>
      <c r="R203" s="115" t="e">
        <f>Q203*#REF!</f>
        <v>#REF!</v>
      </c>
      <c r="AP203" s="116" t="s">
        <v>111</v>
      </c>
      <c r="AR203" s="116" t="s">
        <v>107</v>
      </c>
      <c r="AS203" s="116" t="s">
        <v>83</v>
      </c>
      <c r="AW203" s="12" t="s">
        <v>106</v>
      </c>
      <c r="BC203" s="117" t="e">
        <f>IF(L203="základní",#REF!,0)</f>
        <v>#REF!</v>
      </c>
      <c r="BD203" s="117">
        <f>IF(L203="snížená",#REF!,0)</f>
        <v>0</v>
      </c>
      <c r="BE203" s="117">
        <f>IF(L203="zákl. přenesená",#REF!,0)</f>
        <v>0</v>
      </c>
      <c r="BF203" s="117">
        <f>IF(L203="sníž. přenesená",#REF!,0)</f>
        <v>0</v>
      </c>
      <c r="BG203" s="117">
        <f>IF(L203="nulová",#REF!,0)</f>
        <v>0</v>
      </c>
      <c r="BH203" s="12" t="s">
        <v>83</v>
      </c>
      <c r="BI203" s="117" t="e">
        <f>ROUND(H203*#REF!,2)</f>
        <v>#REF!</v>
      </c>
      <c r="BJ203" s="12" t="s">
        <v>112</v>
      </c>
      <c r="BK203" s="116" t="s">
        <v>456</v>
      </c>
    </row>
    <row r="204" spans="2:63" s="1" customFormat="1" ht="16.5" customHeight="1">
      <c r="B204" s="26"/>
      <c r="C204" s="106" t="s">
        <v>457</v>
      </c>
      <c r="D204" s="106" t="s">
        <v>107</v>
      </c>
      <c r="E204" s="107" t="s">
        <v>458</v>
      </c>
      <c r="F204" s="108" t="s">
        <v>459</v>
      </c>
      <c r="G204" s="109" t="s">
        <v>174</v>
      </c>
      <c r="H204" s="110"/>
      <c r="I204" s="108" t="s">
        <v>587</v>
      </c>
      <c r="J204" s="111"/>
      <c r="K204" s="112" t="s">
        <v>1</v>
      </c>
      <c r="L204" s="113" t="s">
        <v>43</v>
      </c>
      <c r="N204" s="114" t="e">
        <f>M204*#REF!</f>
        <v>#REF!</v>
      </c>
      <c r="O204" s="114">
        <v>0</v>
      </c>
      <c r="P204" s="114" t="e">
        <f>O204*#REF!</f>
        <v>#REF!</v>
      </c>
      <c r="Q204" s="114">
        <v>0</v>
      </c>
      <c r="R204" s="115" t="e">
        <f>Q204*#REF!</f>
        <v>#REF!</v>
      </c>
      <c r="AP204" s="116" t="s">
        <v>111</v>
      </c>
      <c r="AR204" s="116" t="s">
        <v>107</v>
      </c>
      <c r="AS204" s="116" t="s">
        <v>83</v>
      </c>
      <c r="AW204" s="12" t="s">
        <v>106</v>
      </c>
      <c r="BC204" s="117" t="e">
        <f>IF(L204="základní",#REF!,0)</f>
        <v>#REF!</v>
      </c>
      <c r="BD204" s="117">
        <f>IF(L204="snížená",#REF!,0)</f>
        <v>0</v>
      </c>
      <c r="BE204" s="117">
        <f>IF(L204="zákl. přenesená",#REF!,0)</f>
        <v>0</v>
      </c>
      <c r="BF204" s="117">
        <f>IF(L204="sníž. přenesená",#REF!,0)</f>
        <v>0</v>
      </c>
      <c r="BG204" s="117">
        <f>IF(L204="nulová",#REF!,0)</f>
        <v>0</v>
      </c>
      <c r="BH204" s="12" t="s">
        <v>83</v>
      </c>
      <c r="BI204" s="117" t="e">
        <f>ROUND(H204*#REF!,2)</f>
        <v>#REF!</v>
      </c>
      <c r="BJ204" s="12" t="s">
        <v>112</v>
      </c>
      <c r="BK204" s="116" t="s">
        <v>460</v>
      </c>
    </row>
    <row r="205" spans="2:63" s="1" customFormat="1" ht="16.5" customHeight="1">
      <c r="B205" s="26"/>
      <c r="C205" s="106" t="s">
        <v>461</v>
      </c>
      <c r="D205" s="106" t="s">
        <v>107</v>
      </c>
      <c r="E205" s="107" t="s">
        <v>462</v>
      </c>
      <c r="F205" s="108" t="s">
        <v>463</v>
      </c>
      <c r="G205" s="109" t="s">
        <v>174</v>
      </c>
      <c r="H205" s="110"/>
      <c r="I205" s="108" t="s">
        <v>587</v>
      </c>
      <c r="J205" s="111"/>
      <c r="K205" s="112" t="s">
        <v>1</v>
      </c>
      <c r="L205" s="113" t="s">
        <v>43</v>
      </c>
      <c r="N205" s="114" t="e">
        <f>M205*#REF!</f>
        <v>#REF!</v>
      </c>
      <c r="O205" s="114">
        <v>0</v>
      </c>
      <c r="P205" s="114" t="e">
        <f>O205*#REF!</f>
        <v>#REF!</v>
      </c>
      <c r="Q205" s="114">
        <v>0</v>
      </c>
      <c r="R205" s="115" t="e">
        <f>Q205*#REF!</f>
        <v>#REF!</v>
      </c>
      <c r="AP205" s="116" t="s">
        <v>111</v>
      </c>
      <c r="AR205" s="116" t="s">
        <v>107</v>
      </c>
      <c r="AS205" s="116" t="s">
        <v>83</v>
      </c>
      <c r="AW205" s="12" t="s">
        <v>106</v>
      </c>
      <c r="BC205" s="117" t="e">
        <f>IF(L205="základní",#REF!,0)</f>
        <v>#REF!</v>
      </c>
      <c r="BD205" s="117">
        <f>IF(L205="snížená",#REF!,0)</f>
        <v>0</v>
      </c>
      <c r="BE205" s="117">
        <f>IF(L205="zákl. přenesená",#REF!,0)</f>
        <v>0</v>
      </c>
      <c r="BF205" s="117">
        <f>IF(L205="sníž. přenesená",#REF!,0)</f>
        <v>0</v>
      </c>
      <c r="BG205" s="117">
        <f>IF(L205="nulová",#REF!,0)</f>
        <v>0</v>
      </c>
      <c r="BH205" s="12" t="s">
        <v>83</v>
      </c>
      <c r="BI205" s="117" t="e">
        <f>ROUND(H205*#REF!,2)</f>
        <v>#REF!</v>
      </c>
      <c r="BJ205" s="12" t="s">
        <v>112</v>
      </c>
      <c r="BK205" s="116" t="s">
        <v>464</v>
      </c>
    </row>
    <row r="206" spans="2:63" s="1" customFormat="1" ht="16.5" customHeight="1">
      <c r="B206" s="26"/>
      <c r="C206" s="106" t="s">
        <v>465</v>
      </c>
      <c r="D206" s="106" t="s">
        <v>107</v>
      </c>
      <c r="E206" s="107" t="s">
        <v>466</v>
      </c>
      <c r="F206" s="108" t="s">
        <v>467</v>
      </c>
      <c r="G206" s="109" t="s">
        <v>174</v>
      </c>
      <c r="H206" s="110"/>
      <c r="I206" s="108" t="s">
        <v>587</v>
      </c>
      <c r="J206" s="111"/>
      <c r="K206" s="112" t="s">
        <v>1</v>
      </c>
      <c r="L206" s="113" t="s">
        <v>43</v>
      </c>
      <c r="N206" s="114" t="e">
        <f>M206*#REF!</f>
        <v>#REF!</v>
      </c>
      <c r="O206" s="114">
        <v>0</v>
      </c>
      <c r="P206" s="114" t="e">
        <f>O206*#REF!</f>
        <v>#REF!</v>
      </c>
      <c r="Q206" s="114">
        <v>0</v>
      </c>
      <c r="R206" s="115" t="e">
        <f>Q206*#REF!</f>
        <v>#REF!</v>
      </c>
      <c r="AP206" s="116" t="s">
        <v>111</v>
      </c>
      <c r="AR206" s="116" t="s">
        <v>107</v>
      </c>
      <c r="AS206" s="116" t="s">
        <v>83</v>
      </c>
      <c r="AW206" s="12" t="s">
        <v>106</v>
      </c>
      <c r="BC206" s="117" t="e">
        <f>IF(L206="základní",#REF!,0)</f>
        <v>#REF!</v>
      </c>
      <c r="BD206" s="117">
        <f>IF(L206="snížená",#REF!,0)</f>
        <v>0</v>
      </c>
      <c r="BE206" s="117">
        <f>IF(L206="zákl. přenesená",#REF!,0)</f>
        <v>0</v>
      </c>
      <c r="BF206" s="117">
        <f>IF(L206="sníž. přenesená",#REF!,0)</f>
        <v>0</v>
      </c>
      <c r="BG206" s="117">
        <f>IF(L206="nulová",#REF!,0)</f>
        <v>0</v>
      </c>
      <c r="BH206" s="12" t="s">
        <v>83</v>
      </c>
      <c r="BI206" s="117" t="e">
        <f>ROUND(H206*#REF!,2)</f>
        <v>#REF!</v>
      </c>
      <c r="BJ206" s="12" t="s">
        <v>112</v>
      </c>
      <c r="BK206" s="116" t="s">
        <v>468</v>
      </c>
    </row>
    <row r="207" spans="2:63" s="1" customFormat="1" ht="16.5" customHeight="1">
      <c r="B207" s="26"/>
      <c r="C207" s="106" t="s">
        <v>469</v>
      </c>
      <c r="D207" s="106" t="s">
        <v>107</v>
      </c>
      <c r="E207" s="107" t="s">
        <v>470</v>
      </c>
      <c r="F207" s="108" t="s">
        <v>471</v>
      </c>
      <c r="G207" s="109" t="s">
        <v>110</v>
      </c>
      <c r="H207" s="110"/>
      <c r="I207" s="108" t="s">
        <v>587</v>
      </c>
      <c r="J207" s="111"/>
      <c r="K207" s="112" t="s">
        <v>1</v>
      </c>
      <c r="L207" s="113" t="s">
        <v>43</v>
      </c>
      <c r="N207" s="114" t="e">
        <f>M207*#REF!</f>
        <v>#REF!</v>
      </c>
      <c r="O207" s="114">
        <v>0</v>
      </c>
      <c r="P207" s="114" t="e">
        <f>O207*#REF!</f>
        <v>#REF!</v>
      </c>
      <c r="Q207" s="114">
        <v>0</v>
      </c>
      <c r="R207" s="115" t="e">
        <f>Q207*#REF!</f>
        <v>#REF!</v>
      </c>
      <c r="AP207" s="116" t="s">
        <v>111</v>
      </c>
      <c r="AR207" s="116" t="s">
        <v>107</v>
      </c>
      <c r="AS207" s="116" t="s">
        <v>83</v>
      </c>
      <c r="AW207" s="12" t="s">
        <v>106</v>
      </c>
      <c r="BC207" s="117" t="e">
        <f>IF(L207="základní",#REF!,0)</f>
        <v>#REF!</v>
      </c>
      <c r="BD207" s="117">
        <f>IF(L207="snížená",#REF!,0)</f>
        <v>0</v>
      </c>
      <c r="BE207" s="117">
        <f>IF(L207="zákl. přenesená",#REF!,0)</f>
        <v>0</v>
      </c>
      <c r="BF207" s="117">
        <f>IF(L207="sníž. přenesená",#REF!,0)</f>
        <v>0</v>
      </c>
      <c r="BG207" s="117">
        <f>IF(L207="nulová",#REF!,0)</f>
        <v>0</v>
      </c>
      <c r="BH207" s="12" t="s">
        <v>83</v>
      </c>
      <c r="BI207" s="117" t="e">
        <f>ROUND(H207*#REF!,2)</f>
        <v>#REF!</v>
      </c>
      <c r="BJ207" s="12" t="s">
        <v>112</v>
      </c>
      <c r="BK207" s="116" t="s">
        <v>472</v>
      </c>
    </row>
    <row r="208" spans="2:63" s="1" customFormat="1" ht="16.5" customHeight="1">
      <c r="B208" s="26"/>
      <c r="C208" s="106" t="s">
        <v>473</v>
      </c>
      <c r="D208" s="106" t="s">
        <v>107</v>
      </c>
      <c r="E208" s="107" t="s">
        <v>474</v>
      </c>
      <c r="F208" s="108" t="s">
        <v>475</v>
      </c>
      <c r="G208" s="109" t="s">
        <v>110</v>
      </c>
      <c r="H208" s="110"/>
      <c r="I208" s="108" t="s">
        <v>587</v>
      </c>
      <c r="J208" s="111"/>
      <c r="K208" s="112" t="s">
        <v>1</v>
      </c>
      <c r="L208" s="113" t="s">
        <v>43</v>
      </c>
      <c r="N208" s="114" t="e">
        <f>M208*#REF!</f>
        <v>#REF!</v>
      </c>
      <c r="O208" s="114">
        <v>0</v>
      </c>
      <c r="P208" s="114" t="e">
        <f>O208*#REF!</f>
        <v>#REF!</v>
      </c>
      <c r="Q208" s="114">
        <v>0</v>
      </c>
      <c r="R208" s="115" t="e">
        <f>Q208*#REF!</f>
        <v>#REF!</v>
      </c>
      <c r="AP208" s="116" t="s">
        <v>111</v>
      </c>
      <c r="AR208" s="116" t="s">
        <v>107</v>
      </c>
      <c r="AS208" s="116" t="s">
        <v>83</v>
      </c>
      <c r="AW208" s="12" t="s">
        <v>106</v>
      </c>
      <c r="BC208" s="117" t="e">
        <f>IF(L208="základní",#REF!,0)</f>
        <v>#REF!</v>
      </c>
      <c r="BD208" s="117">
        <f>IF(L208="snížená",#REF!,0)</f>
        <v>0</v>
      </c>
      <c r="BE208" s="117">
        <f>IF(L208="zákl. přenesená",#REF!,0)</f>
        <v>0</v>
      </c>
      <c r="BF208" s="117">
        <f>IF(L208="sníž. přenesená",#REF!,0)</f>
        <v>0</v>
      </c>
      <c r="BG208" s="117">
        <f>IF(L208="nulová",#REF!,0)</f>
        <v>0</v>
      </c>
      <c r="BH208" s="12" t="s">
        <v>83</v>
      </c>
      <c r="BI208" s="117" t="e">
        <f>ROUND(H208*#REF!,2)</f>
        <v>#REF!</v>
      </c>
      <c r="BJ208" s="12" t="s">
        <v>112</v>
      </c>
      <c r="BK208" s="116" t="s">
        <v>476</v>
      </c>
    </row>
    <row r="209" spans="2:63" s="1" customFormat="1" ht="16.5" customHeight="1">
      <c r="B209" s="26"/>
      <c r="C209" s="106" t="s">
        <v>477</v>
      </c>
      <c r="D209" s="106" t="s">
        <v>107</v>
      </c>
      <c r="E209" s="107" t="s">
        <v>478</v>
      </c>
      <c r="F209" s="108" t="s">
        <v>479</v>
      </c>
      <c r="G209" s="109" t="s">
        <v>110</v>
      </c>
      <c r="H209" s="110"/>
      <c r="I209" s="108" t="s">
        <v>587</v>
      </c>
      <c r="J209" s="111"/>
      <c r="K209" s="112" t="s">
        <v>1</v>
      </c>
      <c r="L209" s="113" t="s">
        <v>43</v>
      </c>
      <c r="N209" s="114" t="e">
        <f>M209*#REF!</f>
        <v>#REF!</v>
      </c>
      <c r="O209" s="114">
        <v>0</v>
      </c>
      <c r="P209" s="114" t="e">
        <f>O209*#REF!</f>
        <v>#REF!</v>
      </c>
      <c r="Q209" s="114">
        <v>0</v>
      </c>
      <c r="R209" s="115" t="e">
        <f>Q209*#REF!</f>
        <v>#REF!</v>
      </c>
      <c r="AP209" s="116" t="s">
        <v>111</v>
      </c>
      <c r="AR209" s="116" t="s">
        <v>107</v>
      </c>
      <c r="AS209" s="116" t="s">
        <v>83</v>
      </c>
      <c r="AW209" s="12" t="s">
        <v>106</v>
      </c>
      <c r="BC209" s="117" t="e">
        <f>IF(L209="základní",#REF!,0)</f>
        <v>#REF!</v>
      </c>
      <c r="BD209" s="117">
        <f>IF(L209="snížená",#REF!,0)</f>
        <v>0</v>
      </c>
      <c r="BE209" s="117">
        <f>IF(L209="zákl. přenesená",#REF!,0)</f>
        <v>0</v>
      </c>
      <c r="BF209" s="117">
        <f>IF(L209="sníž. přenesená",#REF!,0)</f>
        <v>0</v>
      </c>
      <c r="BG209" s="117">
        <f>IF(L209="nulová",#REF!,0)</f>
        <v>0</v>
      </c>
      <c r="BH209" s="12" t="s">
        <v>83</v>
      </c>
      <c r="BI209" s="117" t="e">
        <f>ROUND(H209*#REF!,2)</f>
        <v>#REF!</v>
      </c>
      <c r="BJ209" s="12" t="s">
        <v>112</v>
      </c>
      <c r="BK209" s="116" t="s">
        <v>480</v>
      </c>
    </row>
    <row r="210" spans="2:63" s="1" customFormat="1" ht="16.5" customHeight="1">
      <c r="B210" s="26"/>
      <c r="C210" s="106" t="s">
        <v>481</v>
      </c>
      <c r="D210" s="106" t="s">
        <v>107</v>
      </c>
      <c r="E210" s="107" t="s">
        <v>482</v>
      </c>
      <c r="F210" s="108" t="s">
        <v>483</v>
      </c>
      <c r="G210" s="109" t="s">
        <v>110</v>
      </c>
      <c r="H210" s="110"/>
      <c r="I210" s="108" t="s">
        <v>587</v>
      </c>
      <c r="J210" s="111"/>
      <c r="K210" s="112" t="s">
        <v>1</v>
      </c>
      <c r="L210" s="113" t="s">
        <v>43</v>
      </c>
      <c r="N210" s="114" t="e">
        <f>M210*#REF!</f>
        <v>#REF!</v>
      </c>
      <c r="O210" s="114">
        <v>0</v>
      </c>
      <c r="P210" s="114" t="e">
        <f>O210*#REF!</f>
        <v>#REF!</v>
      </c>
      <c r="Q210" s="114">
        <v>0</v>
      </c>
      <c r="R210" s="115" t="e">
        <f>Q210*#REF!</f>
        <v>#REF!</v>
      </c>
      <c r="AP210" s="116" t="s">
        <v>111</v>
      </c>
      <c r="AR210" s="116" t="s">
        <v>107</v>
      </c>
      <c r="AS210" s="116" t="s">
        <v>83</v>
      </c>
      <c r="AW210" s="12" t="s">
        <v>106</v>
      </c>
      <c r="BC210" s="117" t="e">
        <f>IF(L210="základní",#REF!,0)</f>
        <v>#REF!</v>
      </c>
      <c r="BD210" s="117">
        <f>IF(L210="snížená",#REF!,0)</f>
        <v>0</v>
      </c>
      <c r="BE210" s="117">
        <f>IF(L210="zákl. přenesená",#REF!,0)</f>
        <v>0</v>
      </c>
      <c r="BF210" s="117">
        <f>IF(L210="sníž. přenesená",#REF!,0)</f>
        <v>0</v>
      </c>
      <c r="BG210" s="117">
        <f>IF(L210="nulová",#REF!,0)</f>
        <v>0</v>
      </c>
      <c r="BH210" s="12" t="s">
        <v>83</v>
      </c>
      <c r="BI210" s="117" t="e">
        <f>ROUND(H210*#REF!,2)</f>
        <v>#REF!</v>
      </c>
      <c r="BJ210" s="12" t="s">
        <v>112</v>
      </c>
      <c r="BK210" s="116" t="s">
        <v>484</v>
      </c>
    </row>
    <row r="211" spans="2:63" s="1" customFormat="1" ht="16.5" customHeight="1">
      <c r="B211" s="26"/>
      <c r="C211" s="106" t="s">
        <v>485</v>
      </c>
      <c r="D211" s="106" t="s">
        <v>107</v>
      </c>
      <c r="E211" s="107" t="s">
        <v>486</v>
      </c>
      <c r="F211" s="108" t="s">
        <v>487</v>
      </c>
      <c r="G211" s="109" t="s">
        <v>110</v>
      </c>
      <c r="H211" s="110"/>
      <c r="I211" s="108" t="s">
        <v>587</v>
      </c>
      <c r="J211" s="111"/>
      <c r="K211" s="112" t="s">
        <v>1</v>
      </c>
      <c r="L211" s="113" t="s">
        <v>43</v>
      </c>
      <c r="N211" s="114" t="e">
        <f>M211*#REF!</f>
        <v>#REF!</v>
      </c>
      <c r="O211" s="114">
        <v>0</v>
      </c>
      <c r="P211" s="114" t="e">
        <f>O211*#REF!</f>
        <v>#REF!</v>
      </c>
      <c r="Q211" s="114">
        <v>0</v>
      </c>
      <c r="R211" s="115" t="e">
        <f>Q211*#REF!</f>
        <v>#REF!</v>
      </c>
      <c r="AP211" s="116" t="s">
        <v>111</v>
      </c>
      <c r="AR211" s="116" t="s">
        <v>107</v>
      </c>
      <c r="AS211" s="116" t="s">
        <v>83</v>
      </c>
      <c r="AW211" s="12" t="s">
        <v>106</v>
      </c>
      <c r="BC211" s="117" t="e">
        <f>IF(L211="základní",#REF!,0)</f>
        <v>#REF!</v>
      </c>
      <c r="BD211" s="117">
        <f>IF(L211="snížená",#REF!,0)</f>
        <v>0</v>
      </c>
      <c r="BE211" s="117">
        <f>IF(L211="zákl. přenesená",#REF!,0)</f>
        <v>0</v>
      </c>
      <c r="BF211" s="117">
        <f>IF(L211="sníž. přenesená",#REF!,0)</f>
        <v>0</v>
      </c>
      <c r="BG211" s="117">
        <f>IF(L211="nulová",#REF!,0)</f>
        <v>0</v>
      </c>
      <c r="BH211" s="12" t="s">
        <v>83</v>
      </c>
      <c r="BI211" s="117" t="e">
        <f>ROUND(H211*#REF!,2)</f>
        <v>#REF!</v>
      </c>
      <c r="BJ211" s="12" t="s">
        <v>112</v>
      </c>
      <c r="BK211" s="116" t="s">
        <v>488</v>
      </c>
    </row>
    <row r="212" spans="2:63" s="1" customFormat="1" ht="16.5" customHeight="1">
      <c r="B212" s="26"/>
      <c r="C212" s="106" t="s">
        <v>489</v>
      </c>
      <c r="D212" s="106" t="s">
        <v>107</v>
      </c>
      <c r="E212" s="107" t="s">
        <v>490</v>
      </c>
      <c r="F212" s="108" t="s">
        <v>491</v>
      </c>
      <c r="G212" s="109" t="s">
        <v>110</v>
      </c>
      <c r="H212" s="110"/>
      <c r="I212" s="108" t="s">
        <v>587</v>
      </c>
      <c r="J212" s="111"/>
      <c r="K212" s="112" t="s">
        <v>1</v>
      </c>
      <c r="L212" s="113" t="s">
        <v>43</v>
      </c>
      <c r="N212" s="114" t="e">
        <f>M212*#REF!</f>
        <v>#REF!</v>
      </c>
      <c r="O212" s="114">
        <v>0</v>
      </c>
      <c r="P212" s="114" t="e">
        <f>O212*#REF!</f>
        <v>#REF!</v>
      </c>
      <c r="Q212" s="114">
        <v>0</v>
      </c>
      <c r="R212" s="115" t="e">
        <f>Q212*#REF!</f>
        <v>#REF!</v>
      </c>
      <c r="AP212" s="116" t="s">
        <v>111</v>
      </c>
      <c r="AR212" s="116" t="s">
        <v>107</v>
      </c>
      <c r="AS212" s="116" t="s">
        <v>83</v>
      </c>
      <c r="AW212" s="12" t="s">
        <v>106</v>
      </c>
      <c r="BC212" s="117" t="e">
        <f>IF(L212="základní",#REF!,0)</f>
        <v>#REF!</v>
      </c>
      <c r="BD212" s="117">
        <f>IF(L212="snížená",#REF!,0)</f>
        <v>0</v>
      </c>
      <c r="BE212" s="117">
        <f>IF(L212="zákl. přenesená",#REF!,0)</f>
        <v>0</v>
      </c>
      <c r="BF212" s="117">
        <f>IF(L212="sníž. přenesená",#REF!,0)</f>
        <v>0</v>
      </c>
      <c r="BG212" s="117">
        <f>IF(L212="nulová",#REF!,0)</f>
        <v>0</v>
      </c>
      <c r="BH212" s="12" t="s">
        <v>83</v>
      </c>
      <c r="BI212" s="117" t="e">
        <f>ROUND(H212*#REF!,2)</f>
        <v>#REF!</v>
      </c>
      <c r="BJ212" s="12" t="s">
        <v>112</v>
      </c>
      <c r="BK212" s="116" t="s">
        <v>492</v>
      </c>
    </row>
    <row r="213" spans="2:63" s="1" customFormat="1" ht="16.5" customHeight="1">
      <c r="B213" s="26"/>
      <c r="C213" s="106" t="s">
        <v>493</v>
      </c>
      <c r="D213" s="106" t="s">
        <v>107</v>
      </c>
      <c r="E213" s="107" t="s">
        <v>494</v>
      </c>
      <c r="F213" s="108" t="s">
        <v>495</v>
      </c>
      <c r="G213" s="109" t="s">
        <v>110</v>
      </c>
      <c r="H213" s="110"/>
      <c r="I213" s="108" t="s">
        <v>587</v>
      </c>
      <c r="J213" s="111"/>
      <c r="K213" s="112" t="s">
        <v>1</v>
      </c>
      <c r="L213" s="113" t="s">
        <v>43</v>
      </c>
      <c r="N213" s="114" t="e">
        <f>M213*#REF!</f>
        <v>#REF!</v>
      </c>
      <c r="O213" s="114">
        <v>0</v>
      </c>
      <c r="P213" s="114" t="e">
        <f>O213*#REF!</f>
        <v>#REF!</v>
      </c>
      <c r="Q213" s="114">
        <v>0</v>
      </c>
      <c r="R213" s="115" t="e">
        <f>Q213*#REF!</f>
        <v>#REF!</v>
      </c>
      <c r="AP213" s="116" t="s">
        <v>111</v>
      </c>
      <c r="AR213" s="116" t="s">
        <v>107</v>
      </c>
      <c r="AS213" s="116" t="s">
        <v>83</v>
      </c>
      <c r="AW213" s="12" t="s">
        <v>106</v>
      </c>
      <c r="BC213" s="117" t="e">
        <f>IF(L213="základní",#REF!,0)</f>
        <v>#REF!</v>
      </c>
      <c r="BD213" s="117">
        <f>IF(L213="snížená",#REF!,0)</f>
        <v>0</v>
      </c>
      <c r="BE213" s="117">
        <f>IF(L213="zákl. přenesená",#REF!,0)</f>
        <v>0</v>
      </c>
      <c r="BF213" s="117">
        <f>IF(L213="sníž. přenesená",#REF!,0)</f>
        <v>0</v>
      </c>
      <c r="BG213" s="117">
        <f>IF(L213="nulová",#REF!,0)</f>
        <v>0</v>
      </c>
      <c r="BH213" s="12" t="s">
        <v>83</v>
      </c>
      <c r="BI213" s="117" t="e">
        <f>ROUND(H213*#REF!,2)</f>
        <v>#REF!</v>
      </c>
      <c r="BJ213" s="12" t="s">
        <v>112</v>
      </c>
      <c r="BK213" s="116" t="s">
        <v>496</v>
      </c>
    </row>
    <row r="214" spans="2:63" s="1" customFormat="1" ht="16.5" customHeight="1">
      <c r="B214" s="26"/>
      <c r="C214" s="106" t="s">
        <v>497</v>
      </c>
      <c r="D214" s="106" t="s">
        <v>107</v>
      </c>
      <c r="E214" s="107" t="s">
        <v>498</v>
      </c>
      <c r="F214" s="108" t="s">
        <v>499</v>
      </c>
      <c r="G214" s="109" t="s">
        <v>174</v>
      </c>
      <c r="H214" s="110"/>
      <c r="I214" s="108" t="s">
        <v>587</v>
      </c>
      <c r="J214" s="111"/>
      <c r="K214" s="112" t="s">
        <v>1</v>
      </c>
      <c r="L214" s="113" t="s">
        <v>43</v>
      </c>
      <c r="N214" s="114" t="e">
        <f>M214*#REF!</f>
        <v>#REF!</v>
      </c>
      <c r="O214" s="114">
        <v>0</v>
      </c>
      <c r="P214" s="114" t="e">
        <f>O214*#REF!</f>
        <v>#REF!</v>
      </c>
      <c r="Q214" s="114">
        <v>0</v>
      </c>
      <c r="R214" s="115" t="e">
        <f>Q214*#REF!</f>
        <v>#REF!</v>
      </c>
      <c r="AP214" s="116" t="s">
        <v>111</v>
      </c>
      <c r="AR214" s="116" t="s">
        <v>107</v>
      </c>
      <c r="AS214" s="116" t="s">
        <v>83</v>
      </c>
      <c r="AW214" s="12" t="s">
        <v>106</v>
      </c>
      <c r="BC214" s="117" t="e">
        <f>IF(L214="základní",#REF!,0)</f>
        <v>#REF!</v>
      </c>
      <c r="BD214" s="117">
        <f>IF(L214="snížená",#REF!,0)</f>
        <v>0</v>
      </c>
      <c r="BE214" s="117">
        <f>IF(L214="zákl. přenesená",#REF!,0)</f>
        <v>0</v>
      </c>
      <c r="BF214" s="117">
        <f>IF(L214="sníž. přenesená",#REF!,0)</f>
        <v>0</v>
      </c>
      <c r="BG214" s="117">
        <f>IF(L214="nulová",#REF!,0)</f>
        <v>0</v>
      </c>
      <c r="BH214" s="12" t="s">
        <v>83</v>
      </c>
      <c r="BI214" s="117" t="e">
        <f>ROUND(H214*#REF!,2)</f>
        <v>#REF!</v>
      </c>
      <c r="BJ214" s="12" t="s">
        <v>112</v>
      </c>
      <c r="BK214" s="116" t="s">
        <v>500</v>
      </c>
    </row>
    <row r="215" spans="2:63" s="1" customFormat="1" ht="21.75" customHeight="1">
      <c r="B215" s="26"/>
      <c r="C215" s="106" t="s">
        <v>501</v>
      </c>
      <c r="D215" s="106" t="s">
        <v>107</v>
      </c>
      <c r="E215" s="107" t="s">
        <v>502</v>
      </c>
      <c r="F215" s="108" t="s">
        <v>503</v>
      </c>
      <c r="G215" s="109" t="s">
        <v>110</v>
      </c>
      <c r="H215" s="110"/>
      <c r="I215" s="108" t="s">
        <v>587</v>
      </c>
      <c r="J215" s="111"/>
      <c r="K215" s="112" t="s">
        <v>1</v>
      </c>
      <c r="L215" s="113" t="s">
        <v>43</v>
      </c>
      <c r="N215" s="114" t="e">
        <f>M215*#REF!</f>
        <v>#REF!</v>
      </c>
      <c r="O215" s="114">
        <v>0</v>
      </c>
      <c r="P215" s="114" t="e">
        <f>O215*#REF!</f>
        <v>#REF!</v>
      </c>
      <c r="Q215" s="114">
        <v>0</v>
      </c>
      <c r="R215" s="115" t="e">
        <f>Q215*#REF!</f>
        <v>#REF!</v>
      </c>
      <c r="AP215" s="116" t="s">
        <v>111</v>
      </c>
      <c r="AR215" s="116" t="s">
        <v>107</v>
      </c>
      <c r="AS215" s="116" t="s">
        <v>83</v>
      </c>
      <c r="AW215" s="12" t="s">
        <v>106</v>
      </c>
      <c r="BC215" s="117" t="e">
        <f>IF(L215="základní",#REF!,0)</f>
        <v>#REF!</v>
      </c>
      <c r="BD215" s="117">
        <f>IF(L215="snížená",#REF!,0)</f>
        <v>0</v>
      </c>
      <c r="BE215" s="117">
        <f>IF(L215="zákl. přenesená",#REF!,0)</f>
        <v>0</v>
      </c>
      <c r="BF215" s="117">
        <f>IF(L215="sníž. přenesená",#REF!,0)</f>
        <v>0</v>
      </c>
      <c r="BG215" s="117">
        <f>IF(L215="nulová",#REF!,0)</f>
        <v>0</v>
      </c>
      <c r="BH215" s="12" t="s">
        <v>83</v>
      </c>
      <c r="BI215" s="117" t="e">
        <f>ROUND(H215*#REF!,2)</f>
        <v>#REF!</v>
      </c>
      <c r="BJ215" s="12" t="s">
        <v>112</v>
      </c>
      <c r="BK215" s="116" t="s">
        <v>504</v>
      </c>
    </row>
    <row r="216" spans="2:63" s="1" customFormat="1" ht="21.75" customHeight="1">
      <c r="B216" s="26"/>
      <c r="C216" s="106" t="s">
        <v>505</v>
      </c>
      <c r="D216" s="106" t="s">
        <v>107</v>
      </c>
      <c r="E216" s="107" t="s">
        <v>506</v>
      </c>
      <c r="F216" s="108" t="s">
        <v>507</v>
      </c>
      <c r="G216" s="109" t="s">
        <v>110</v>
      </c>
      <c r="H216" s="110"/>
      <c r="I216" s="108" t="s">
        <v>587</v>
      </c>
      <c r="J216" s="111"/>
      <c r="K216" s="112" t="s">
        <v>1</v>
      </c>
      <c r="L216" s="113" t="s">
        <v>43</v>
      </c>
      <c r="N216" s="114" t="e">
        <f>M216*#REF!</f>
        <v>#REF!</v>
      </c>
      <c r="O216" s="114">
        <v>0</v>
      </c>
      <c r="P216" s="114" t="e">
        <f>O216*#REF!</f>
        <v>#REF!</v>
      </c>
      <c r="Q216" s="114">
        <v>0</v>
      </c>
      <c r="R216" s="115" t="e">
        <f>Q216*#REF!</f>
        <v>#REF!</v>
      </c>
      <c r="AP216" s="116" t="s">
        <v>111</v>
      </c>
      <c r="AR216" s="116" t="s">
        <v>107</v>
      </c>
      <c r="AS216" s="116" t="s">
        <v>83</v>
      </c>
      <c r="AW216" s="12" t="s">
        <v>106</v>
      </c>
      <c r="BC216" s="117" t="e">
        <f>IF(L216="základní",#REF!,0)</f>
        <v>#REF!</v>
      </c>
      <c r="BD216" s="117">
        <f>IF(L216="snížená",#REF!,0)</f>
        <v>0</v>
      </c>
      <c r="BE216" s="117">
        <f>IF(L216="zákl. přenesená",#REF!,0)</f>
        <v>0</v>
      </c>
      <c r="BF216" s="117">
        <f>IF(L216="sníž. přenesená",#REF!,0)</f>
        <v>0</v>
      </c>
      <c r="BG216" s="117">
        <f>IF(L216="nulová",#REF!,0)</f>
        <v>0</v>
      </c>
      <c r="BH216" s="12" t="s">
        <v>83</v>
      </c>
      <c r="BI216" s="117" t="e">
        <f>ROUND(H216*#REF!,2)</f>
        <v>#REF!</v>
      </c>
      <c r="BJ216" s="12" t="s">
        <v>112</v>
      </c>
      <c r="BK216" s="116" t="s">
        <v>508</v>
      </c>
    </row>
    <row r="217" spans="2:63" s="1" customFormat="1" ht="16.5" customHeight="1">
      <c r="B217" s="26"/>
      <c r="C217" s="106" t="s">
        <v>509</v>
      </c>
      <c r="D217" s="106" t="s">
        <v>107</v>
      </c>
      <c r="E217" s="107" t="s">
        <v>510</v>
      </c>
      <c r="F217" s="108" t="s">
        <v>511</v>
      </c>
      <c r="G217" s="109" t="s">
        <v>110</v>
      </c>
      <c r="H217" s="110"/>
      <c r="I217" s="108" t="s">
        <v>587</v>
      </c>
      <c r="J217" s="111"/>
      <c r="K217" s="112" t="s">
        <v>1</v>
      </c>
      <c r="L217" s="113" t="s">
        <v>43</v>
      </c>
      <c r="N217" s="114" t="e">
        <f>M217*#REF!</f>
        <v>#REF!</v>
      </c>
      <c r="O217" s="114">
        <v>0</v>
      </c>
      <c r="P217" s="114" t="e">
        <f>O217*#REF!</f>
        <v>#REF!</v>
      </c>
      <c r="Q217" s="114">
        <v>0</v>
      </c>
      <c r="R217" s="115" t="e">
        <f>Q217*#REF!</f>
        <v>#REF!</v>
      </c>
      <c r="AP217" s="116" t="s">
        <v>111</v>
      </c>
      <c r="AR217" s="116" t="s">
        <v>107</v>
      </c>
      <c r="AS217" s="116" t="s">
        <v>83</v>
      </c>
      <c r="AW217" s="12" t="s">
        <v>106</v>
      </c>
      <c r="BC217" s="117" t="e">
        <f>IF(L217="základní",#REF!,0)</f>
        <v>#REF!</v>
      </c>
      <c r="BD217" s="117">
        <f>IF(L217="snížená",#REF!,0)</f>
        <v>0</v>
      </c>
      <c r="BE217" s="117">
        <f>IF(L217="zákl. přenesená",#REF!,0)</f>
        <v>0</v>
      </c>
      <c r="BF217" s="117">
        <f>IF(L217="sníž. přenesená",#REF!,0)</f>
        <v>0</v>
      </c>
      <c r="BG217" s="117">
        <f>IF(L217="nulová",#REF!,0)</f>
        <v>0</v>
      </c>
      <c r="BH217" s="12" t="s">
        <v>83</v>
      </c>
      <c r="BI217" s="117" t="e">
        <f>ROUND(H217*#REF!,2)</f>
        <v>#REF!</v>
      </c>
      <c r="BJ217" s="12" t="s">
        <v>112</v>
      </c>
      <c r="BK217" s="116" t="s">
        <v>512</v>
      </c>
    </row>
    <row r="218" spans="2:63" s="1" customFormat="1" ht="16.5" customHeight="1">
      <c r="B218" s="26"/>
      <c r="C218" s="106" t="s">
        <v>513</v>
      </c>
      <c r="D218" s="106" t="s">
        <v>107</v>
      </c>
      <c r="E218" s="107" t="s">
        <v>514</v>
      </c>
      <c r="F218" s="108" t="s">
        <v>515</v>
      </c>
      <c r="G218" s="109" t="s">
        <v>110</v>
      </c>
      <c r="H218" s="110"/>
      <c r="I218" s="108" t="s">
        <v>587</v>
      </c>
      <c r="J218" s="111"/>
      <c r="K218" s="112" t="s">
        <v>1</v>
      </c>
      <c r="L218" s="113" t="s">
        <v>43</v>
      </c>
      <c r="N218" s="114" t="e">
        <f>M218*#REF!</f>
        <v>#REF!</v>
      </c>
      <c r="O218" s="114">
        <v>0</v>
      </c>
      <c r="P218" s="114" t="e">
        <f>O218*#REF!</f>
        <v>#REF!</v>
      </c>
      <c r="Q218" s="114">
        <v>0</v>
      </c>
      <c r="R218" s="115" t="e">
        <f>Q218*#REF!</f>
        <v>#REF!</v>
      </c>
      <c r="AP218" s="116" t="s">
        <v>111</v>
      </c>
      <c r="AR218" s="116" t="s">
        <v>107</v>
      </c>
      <c r="AS218" s="116" t="s">
        <v>83</v>
      </c>
      <c r="AW218" s="12" t="s">
        <v>106</v>
      </c>
      <c r="BC218" s="117" t="e">
        <f>IF(L218="základní",#REF!,0)</f>
        <v>#REF!</v>
      </c>
      <c r="BD218" s="117">
        <f>IF(L218="snížená",#REF!,0)</f>
        <v>0</v>
      </c>
      <c r="BE218" s="117">
        <f>IF(L218="zákl. přenesená",#REF!,0)</f>
        <v>0</v>
      </c>
      <c r="BF218" s="117">
        <f>IF(L218="sníž. přenesená",#REF!,0)</f>
        <v>0</v>
      </c>
      <c r="BG218" s="117">
        <f>IF(L218="nulová",#REF!,0)</f>
        <v>0</v>
      </c>
      <c r="BH218" s="12" t="s">
        <v>83</v>
      </c>
      <c r="BI218" s="117" t="e">
        <f>ROUND(H218*#REF!,2)</f>
        <v>#REF!</v>
      </c>
      <c r="BJ218" s="12" t="s">
        <v>112</v>
      </c>
      <c r="BK218" s="116" t="s">
        <v>516</v>
      </c>
    </row>
    <row r="219" spans="2:63" s="1" customFormat="1" ht="16.5" customHeight="1">
      <c r="B219" s="26"/>
      <c r="C219" s="106" t="s">
        <v>517</v>
      </c>
      <c r="D219" s="106" t="s">
        <v>107</v>
      </c>
      <c r="E219" s="107" t="s">
        <v>518</v>
      </c>
      <c r="F219" s="108" t="s">
        <v>519</v>
      </c>
      <c r="G219" s="109" t="s">
        <v>110</v>
      </c>
      <c r="H219" s="110"/>
      <c r="I219" s="108" t="s">
        <v>587</v>
      </c>
      <c r="J219" s="111"/>
      <c r="K219" s="112" t="s">
        <v>1</v>
      </c>
      <c r="L219" s="113" t="s">
        <v>43</v>
      </c>
      <c r="N219" s="114" t="e">
        <f>M219*#REF!</f>
        <v>#REF!</v>
      </c>
      <c r="O219" s="114">
        <v>0</v>
      </c>
      <c r="P219" s="114" t="e">
        <f>O219*#REF!</f>
        <v>#REF!</v>
      </c>
      <c r="Q219" s="114">
        <v>0</v>
      </c>
      <c r="R219" s="115" t="e">
        <f>Q219*#REF!</f>
        <v>#REF!</v>
      </c>
      <c r="AP219" s="116" t="s">
        <v>111</v>
      </c>
      <c r="AR219" s="116" t="s">
        <v>107</v>
      </c>
      <c r="AS219" s="116" t="s">
        <v>83</v>
      </c>
      <c r="AW219" s="12" t="s">
        <v>106</v>
      </c>
      <c r="BC219" s="117" t="e">
        <f>IF(L219="základní",#REF!,0)</f>
        <v>#REF!</v>
      </c>
      <c r="BD219" s="117">
        <f>IF(L219="snížená",#REF!,0)</f>
        <v>0</v>
      </c>
      <c r="BE219" s="117">
        <f>IF(L219="zákl. přenesená",#REF!,0)</f>
        <v>0</v>
      </c>
      <c r="BF219" s="117">
        <f>IF(L219="sníž. přenesená",#REF!,0)</f>
        <v>0</v>
      </c>
      <c r="BG219" s="117">
        <f>IF(L219="nulová",#REF!,0)</f>
        <v>0</v>
      </c>
      <c r="BH219" s="12" t="s">
        <v>83</v>
      </c>
      <c r="BI219" s="117" t="e">
        <f>ROUND(H219*#REF!,2)</f>
        <v>#REF!</v>
      </c>
      <c r="BJ219" s="12" t="s">
        <v>112</v>
      </c>
      <c r="BK219" s="116" t="s">
        <v>520</v>
      </c>
    </row>
    <row r="220" spans="2:63" s="1" customFormat="1" ht="16.5" customHeight="1">
      <c r="B220" s="26"/>
      <c r="C220" s="106" t="s">
        <v>521</v>
      </c>
      <c r="D220" s="106" t="s">
        <v>107</v>
      </c>
      <c r="E220" s="107" t="s">
        <v>522</v>
      </c>
      <c r="F220" s="108" t="s">
        <v>523</v>
      </c>
      <c r="G220" s="109" t="s">
        <v>174</v>
      </c>
      <c r="H220" s="110"/>
      <c r="I220" s="108" t="s">
        <v>587</v>
      </c>
      <c r="J220" s="111"/>
      <c r="K220" s="112" t="s">
        <v>1</v>
      </c>
      <c r="L220" s="113" t="s">
        <v>43</v>
      </c>
      <c r="N220" s="114" t="e">
        <f>M220*#REF!</f>
        <v>#REF!</v>
      </c>
      <c r="O220" s="114">
        <v>0</v>
      </c>
      <c r="P220" s="114" t="e">
        <f>O220*#REF!</f>
        <v>#REF!</v>
      </c>
      <c r="Q220" s="114">
        <v>0</v>
      </c>
      <c r="R220" s="115" t="e">
        <f>Q220*#REF!</f>
        <v>#REF!</v>
      </c>
      <c r="AP220" s="116" t="s">
        <v>111</v>
      </c>
      <c r="AR220" s="116" t="s">
        <v>107</v>
      </c>
      <c r="AS220" s="116" t="s">
        <v>83</v>
      </c>
      <c r="AW220" s="12" t="s">
        <v>106</v>
      </c>
      <c r="BC220" s="117" t="e">
        <f>IF(L220="základní",#REF!,0)</f>
        <v>#REF!</v>
      </c>
      <c r="BD220" s="117">
        <f>IF(L220="snížená",#REF!,0)</f>
        <v>0</v>
      </c>
      <c r="BE220" s="117">
        <f>IF(L220="zákl. přenesená",#REF!,0)</f>
        <v>0</v>
      </c>
      <c r="BF220" s="117">
        <f>IF(L220="sníž. přenesená",#REF!,0)</f>
        <v>0</v>
      </c>
      <c r="BG220" s="117">
        <f>IF(L220="nulová",#REF!,0)</f>
        <v>0</v>
      </c>
      <c r="BH220" s="12" t="s">
        <v>83</v>
      </c>
      <c r="BI220" s="117" t="e">
        <f>ROUND(H220*#REF!,2)</f>
        <v>#REF!</v>
      </c>
      <c r="BJ220" s="12" t="s">
        <v>112</v>
      </c>
      <c r="BK220" s="116" t="s">
        <v>524</v>
      </c>
    </row>
    <row r="221" spans="2:63" s="1" customFormat="1" ht="16.5" customHeight="1">
      <c r="B221" s="26"/>
      <c r="C221" s="106" t="s">
        <v>525</v>
      </c>
      <c r="D221" s="106" t="s">
        <v>107</v>
      </c>
      <c r="E221" s="107" t="s">
        <v>526</v>
      </c>
      <c r="F221" s="108" t="s">
        <v>527</v>
      </c>
      <c r="G221" s="109" t="s">
        <v>174</v>
      </c>
      <c r="H221" s="110"/>
      <c r="I221" s="108" t="s">
        <v>587</v>
      </c>
      <c r="J221" s="111"/>
      <c r="K221" s="112" t="s">
        <v>1</v>
      </c>
      <c r="L221" s="113" t="s">
        <v>43</v>
      </c>
      <c r="N221" s="114" t="e">
        <f>M221*#REF!</f>
        <v>#REF!</v>
      </c>
      <c r="O221" s="114">
        <v>0</v>
      </c>
      <c r="P221" s="114" t="e">
        <f>O221*#REF!</f>
        <v>#REF!</v>
      </c>
      <c r="Q221" s="114">
        <v>0</v>
      </c>
      <c r="R221" s="115" t="e">
        <f>Q221*#REF!</f>
        <v>#REF!</v>
      </c>
      <c r="AP221" s="116" t="s">
        <v>111</v>
      </c>
      <c r="AR221" s="116" t="s">
        <v>107</v>
      </c>
      <c r="AS221" s="116" t="s">
        <v>83</v>
      </c>
      <c r="AW221" s="12" t="s">
        <v>106</v>
      </c>
      <c r="BC221" s="117" t="e">
        <f>IF(L221="základní",#REF!,0)</f>
        <v>#REF!</v>
      </c>
      <c r="BD221" s="117">
        <f>IF(L221="snížená",#REF!,0)</f>
        <v>0</v>
      </c>
      <c r="BE221" s="117">
        <f>IF(L221="zákl. přenesená",#REF!,0)</f>
        <v>0</v>
      </c>
      <c r="BF221" s="117">
        <f>IF(L221="sníž. přenesená",#REF!,0)</f>
        <v>0</v>
      </c>
      <c r="BG221" s="117">
        <f>IF(L221="nulová",#REF!,0)</f>
        <v>0</v>
      </c>
      <c r="BH221" s="12" t="s">
        <v>83</v>
      </c>
      <c r="BI221" s="117" t="e">
        <f>ROUND(H221*#REF!,2)</f>
        <v>#REF!</v>
      </c>
      <c r="BJ221" s="12" t="s">
        <v>112</v>
      </c>
      <c r="BK221" s="116" t="s">
        <v>528</v>
      </c>
    </row>
    <row r="222" spans="2:63" s="1" customFormat="1" ht="16.5" customHeight="1">
      <c r="B222" s="26"/>
      <c r="C222" s="106" t="s">
        <v>529</v>
      </c>
      <c r="D222" s="106" t="s">
        <v>107</v>
      </c>
      <c r="E222" s="107" t="s">
        <v>530</v>
      </c>
      <c r="F222" s="108" t="s">
        <v>531</v>
      </c>
      <c r="G222" s="109" t="s">
        <v>110</v>
      </c>
      <c r="H222" s="110"/>
      <c r="I222" s="108" t="s">
        <v>587</v>
      </c>
      <c r="J222" s="111"/>
      <c r="K222" s="112" t="s">
        <v>1</v>
      </c>
      <c r="L222" s="113" t="s">
        <v>43</v>
      </c>
      <c r="N222" s="114" t="e">
        <f>M222*#REF!</f>
        <v>#REF!</v>
      </c>
      <c r="O222" s="114">
        <v>0</v>
      </c>
      <c r="P222" s="114" t="e">
        <f>O222*#REF!</f>
        <v>#REF!</v>
      </c>
      <c r="Q222" s="114">
        <v>0</v>
      </c>
      <c r="R222" s="115" t="e">
        <f>Q222*#REF!</f>
        <v>#REF!</v>
      </c>
      <c r="AP222" s="116" t="s">
        <v>111</v>
      </c>
      <c r="AR222" s="116" t="s">
        <v>107</v>
      </c>
      <c r="AS222" s="116" t="s">
        <v>83</v>
      </c>
      <c r="AW222" s="12" t="s">
        <v>106</v>
      </c>
      <c r="BC222" s="117" t="e">
        <f>IF(L222="základní",#REF!,0)</f>
        <v>#REF!</v>
      </c>
      <c r="BD222" s="117">
        <f>IF(L222="snížená",#REF!,0)</f>
        <v>0</v>
      </c>
      <c r="BE222" s="117">
        <f>IF(L222="zákl. přenesená",#REF!,0)</f>
        <v>0</v>
      </c>
      <c r="BF222" s="117">
        <f>IF(L222="sníž. přenesená",#REF!,0)</f>
        <v>0</v>
      </c>
      <c r="BG222" s="117">
        <f>IF(L222="nulová",#REF!,0)</f>
        <v>0</v>
      </c>
      <c r="BH222" s="12" t="s">
        <v>83</v>
      </c>
      <c r="BI222" s="117" t="e">
        <f>ROUND(H222*#REF!,2)</f>
        <v>#REF!</v>
      </c>
      <c r="BJ222" s="12" t="s">
        <v>112</v>
      </c>
      <c r="BK222" s="116" t="s">
        <v>532</v>
      </c>
    </row>
    <row r="223" spans="2:63" s="1" customFormat="1" ht="24.2" customHeight="1">
      <c r="B223" s="26"/>
      <c r="C223" s="106" t="s">
        <v>533</v>
      </c>
      <c r="D223" s="106" t="s">
        <v>107</v>
      </c>
      <c r="E223" s="107" t="s">
        <v>534</v>
      </c>
      <c r="F223" s="108" t="s">
        <v>535</v>
      </c>
      <c r="G223" s="109" t="s">
        <v>110</v>
      </c>
      <c r="H223" s="110"/>
      <c r="I223" s="108" t="s">
        <v>587</v>
      </c>
      <c r="J223" s="111"/>
      <c r="K223" s="112" t="s">
        <v>1</v>
      </c>
      <c r="L223" s="113" t="s">
        <v>43</v>
      </c>
      <c r="N223" s="114" t="e">
        <f>M223*#REF!</f>
        <v>#REF!</v>
      </c>
      <c r="O223" s="114">
        <v>0</v>
      </c>
      <c r="P223" s="114" t="e">
        <f>O223*#REF!</f>
        <v>#REF!</v>
      </c>
      <c r="Q223" s="114">
        <v>0</v>
      </c>
      <c r="R223" s="115" t="e">
        <f>Q223*#REF!</f>
        <v>#REF!</v>
      </c>
      <c r="AP223" s="116" t="s">
        <v>111</v>
      </c>
      <c r="AR223" s="116" t="s">
        <v>107</v>
      </c>
      <c r="AS223" s="116" t="s">
        <v>83</v>
      </c>
      <c r="AW223" s="12" t="s">
        <v>106</v>
      </c>
      <c r="BC223" s="117" t="e">
        <f>IF(L223="základní",#REF!,0)</f>
        <v>#REF!</v>
      </c>
      <c r="BD223" s="117">
        <f>IF(L223="snížená",#REF!,0)</f>
        <v>0</v>
      </c>
      <c r="BE223" s="117">
        <f>IF(L223="zákl. přenesená",#REF!,0)</f>
        <v>0</v>
      </c>
      <c r="BF223" s="117">
        <f>IF(L223="sníž. přenesená",#REF!,0)</f>
        <v>0</v>
      </c>
      <c r="BG223" s="117">
        <f>IF(L223="nulová",#REF!,0)</f>
        <v>0</v>
      </c>
      <c r="BH223" s="12" t="s">
        <v>83</v>
      </c>
      <c r="BI223" s="117" t="e">
        <f>ROUND(H223*#REF!,2)</f>
        <v>#REF!</v>
      </c>
      <c r="BJ223" s="12" t="s">
        <v>112</v>
      </c>
      <c r="BK223" s="116" t="s">
        <v>536</v>
      </c>
    </row>
    <row r="224" spans="2:63" s="1" customFormat="1" ht="24.2" customHeight="1">
      <c r="B224" s="26"/>
      <c r="C224" s="106" t="s">
        <v>537</v>
      </c>
      <c r="D224" s="106" t="s">
        <v>107</v>
      </c>
      <c r="E224" s="107" t="s">
        <v>538</v>
      </c>
      <c r="F224" s="108" t="s">
        <v>539</v>
      </c>
      <c r="G224" s="109" t="s">
        <v>110</v>
      </c>
      <c r="H224" s="110"/>
      <c r="I224" s="108" t="s">
        <v>587</v>
      </c>
      <c r="J224" s="111"/>
      <c r="K224" s="112" t="s">
        <v>1</v>
      </c>
      <c r="L224" s="113" t="s">
        <v>43</v>
      </c>
      <c r="N224" s="114" t="e">
        <f>M224*#REF!</f>
        <v>#REF!</v>
      </c>
      <c r="O224" s="114">
        <v>0</v>
      </c>
      <c r="P224" s="114" t="e">
        <f>O224*#REF!</f>
        <v>#REF!</v>
      </c>
      <c r="Q224" s="114">
        <v>0</v>
      </c>
      <c r="R224" s="115" t="e">
        <f>Q224*#REF!</f>
        <v>#REF!</v>
      </c>
      <c r="AP224" s="116" t="s">
        <v>111</v>
      </c>
      <c r="AR224" s="116" t="s">
        <v>107</v>
      </c>
      <c r="AS224" s="116" t="s">
        <v>83</v>
      </c>
      <c r="AW224" s="12" t="s">
        <v>106</v>
      </c>
      <c r="BC224" s="117" t="e">
        <f>IF(L224="základní",#REF!,0)</f>
        <v>#REF!</v>
      </c>
      <c r="BD224" s="117">
        <f>IF(L224="snížená",#REF!,0)</f>
        <v>0</v>
      </c>
      <c r="BE224" s="117">
        <f>IF(L224="zákl. přenesená",#REF!,0)</f>
        <v>0</v>
      </c>
      <c r="BF224" s="117">
        <f>IF(L224="sníž. přenesená",#REF!,0)</f>
        <v>0</v>
      </c>
      <c r="BG224" s="117">
        <f>IF(L224="nulová",#REF!,0)</f>
        <v>0</v>
      </c>
      <c r="BH224" s="12" t="s">
        <v>83</v>
      </c>
      <c r="BI224" s="117" t="e">
        <f>ROUND(H224*#REF!,2)</f>
        <v>#REF!</v>
      </c>
      <c r="BJ224" s="12" t="s">
        <v>112</v>
      </c>
      <c r="BK224" s="116" t="s">
        <v>540</v>
      </c>
    </row>
    <row r="225" spans="2:63" s="1" customFormat="1" ht="21.75" customHeight="1">
      <c r="B225" s="26"/>
      <c r="C225" s="106" t="s">
        <v>541</v>
      </c>
      <c r="D225" s="106" t="s">
        <v>107</v>
      </c>
      <c r="E225" s="107" t="s">
        <v>542</v>
      </c>
      <c r="F225" s="108" t="s">
        <v>543</v>
      </c>
      <c r="G225" s="109" t="s">
        <v>110</v>
      </c>
      <c r="H225" s="110"/>
      <c r="I225" s="108" t="s">
        <v>587</v>
      </c>
      <c r="J225" s="111"/>
      <c r="K225" s="112" t="s">
        <v>1</v>
      </c>
      <c r="L225" s="113" t="s">
        <v>43</v>
      </c>
      <c r="N225" s="114" t="e">
        <f>M225*#REF!</f>
        <v>#REF!</v>
      </c>
      <c r="O225" s="114">
        <v>0</v>
      </c>
      <c r="P225" s="114" t="e">
        <f>O225*#REF!</f>
        <v>#REF!</v>
      </c>
      <c r="Q225" s="114">
        <v>0</v>
      </c>
      <c r="R225" s="115" t="e">
        <f>Q225*#REF!</f>
        <v>#REF!</v>
      </c>
      <c r="AP225" s="116" t="s">
        <v>111</v>
      </c>
      <c r="AR225" s="116" t="s">
        <v>107</v>
      </c>
      <c r="AS225" s="116" t="s">
        <v>83</v>
      </c>
      <c r="AW225" s="12" t="s">
        <v>106</v>
      </c>
      <c r="BC225" s="117" t="e">
        <f>IF(L225="základní",#REF!,0)</f>
        <v>#REF!</v>
      </c>
      <c r="BD225" s="117">
        <f>IF(L225="snížená",#REF!,0)</f>
        <v>0</v>
      </c>
      <c r="BE225" s="117">
        <f>IF(L225="zákl. přenesená",#REF!,0)</f>
        <v>0</v>
      </c>
      <c r="BF225" s="117">
        <f>IF(L225="sníž. přenesená",#REF!,0)</f>
        <v>0</v>
      </c>
      <c r="BG225" s="117">
        <f>IF(L225="nulová",#REF!,0)</f>
        <v>0</v>
      </c>
      <c r="BH225" s="12" t="s">
        <v>83</v>
      </c>
      <c r="BI225" s="117" t="e">
        <f>ROUND(H225*#REF!,2)</f>
        <v>#REF!</v>
      </c>
      <c r="BJ225" s="12" t="s">
        <v>112</v>
      </c>
      <c r="BK225" s="116" t="s">
        <v>544</v>
      </c>
    </row>
    <row r="226" spans="2:63" s="1" customFormat="1" ht="16.5" customHeight="1">
      <c r="B226" s="26"/>
      <c r="C226" s="106" t="s">
        <v>545</v>
      </c>
      <c r="D226" s="106" t="s">
        <v>107</v>
      </c>
      <c r="E226" s="107" t="s">
        <v>546</v>
      </c>
      <c r="F226" s="108" t="s">
        <v>547</v>
      </c>
      <c r="G226" s="109" t="s">
        <v>110</v>
      </c>
      <c r="H226" s="110"/>
      <c r="I226" s="108" t="s">
        <v>587</v>
      </c>
      <c r="J226" s="111"/>
      <c r="K226" s="112" t="s">
        <v>1</v>
      </c>
      <c r="L226" s="113" t="s">
        <v>43</v>
      </c>
      <c r="N226" s="114" t="e">
        <f>M226*#REF!</f>
        <v>#REF!</v>
      </c>
      <c r="O226" s="114">
        <v>0</v>
      </c>
      <c r="P226" s="114" t="e">
        <f>O226*#REF!</f>
        <v>#REF!</v>
      </c>
      <c r="Q226" s="114">
        <v>0</v>
      </c>
      <c r="R226" s="115" t="e">
        <f>Q226*#REF!</f>
        <v>#REF!</v>
      </c>
      <c r="AP226" s="116" t="s">
        <v>111</v>
      </c>
      <c r="AR226" s="116" t="s">
        <v>107</v>
      </c>
      <c r="AS226" s="116" t="s">
        <v>83</v>
      </c>
      <c r="AW226" s="12" t="s">
        <v>106</v>
      </c>
      <c r="BC226" s="117" t="e">
        <f>IF(L226="základní",#REF!,0)</f>
        <v>#REF!</v>
      </c>
      <c r="BD226" s="117">
        <f>IF(L226="snížená",#REF!,0)</f>
        <v>0</v>
      </c>
      <c r="BE226" s="117">
        <f>IF(L226="zákl. přenesená",#REF!,0)</f>
        <v>0</v>
      </c>
      <c r="BF226" s="117">
        <f>IF(L226="sníž. přenesená",#REF!,0)</f>
        <v>0</v>
      </c>
      <c r="BG226" s="117">
        <f>IF(L226="nulová",#REF!,0)</f>
        <v>0</v>
      </c>
      <c r="BH226" s="12" t="s">
        <v>83</v>
      </c>
      <c r="BI226" s="117" t="e">
        <f>ROUND(H226*#REF!,2)</f>
        <v>#REF!</v>
      </c>
      <c r="BJ226" s="12" t="s">
        <v>112</v>
      </c>
      <c r="BK226" s="116" t="s">
        <v>548</v>
      </c>
    </row>
    <row r="227" spans="2:63" s="10" customFormat="1" ht="25.9" customHeight="1">
      <c r="B227" s="97"/>
      <c r="D227" s="98" t="s">
        <v>77</v>
      </c>
      <c r="E227" s="99" t="s">
        <v>549</v>
      </c>
      <c r="F227" s="99" t="s">
        <v>550</v>
      </c>
      <c r="H227" s="100"/>
      <c r="J227" s="97"/>
      <c r="K227" s="101"/>
      <c r="N227" s="102" t="e">
        <f>SUM(N228:N235)</f>
        <v>#REF!</v>
      </c>
      <c r="P227" s="102" t="e">
        <f>SUM(P228:P235)</f>
        <v>#REF!</v>
      </c>
      <c r="R227" s="103" t="e">
        <f>SUM(R228:R235)</f>
        <v>#REF!</v>
      </c>
      <c r="AP227" s="98" t="s">
        <v>83</v>
      </c>
      <c r="AR227" s="104" t="s">
        <v>77</v>
      </c>
      <c r="AS227" s="104" t="s">
        <v>78</v>
      </c>
      <c r="AW227" s="98" t="s">
        <v>106</v>
      </c>
      <c r="BI227" s="105" t="e">
        <f>SUM(BI228:BI235)</f>
        <v>#REF!</v>
      </c>
    </row>
    <row r="228" spans="2:63" s="1" customFormat="1" ht="33" customHeight="1">
      <c r="B228" s="26"/>
      <c r="C228" s="118" t="s">
        <v>551</v>
      </c>
      <c r="D228" s="118" t="s">
        <v>552</v>
      </c>
      <c r="E228" s="119" t="s">
        <v>553</v>
      </c>
      <c r="F228" s="120" t="s">
        <v>554</v>
      </c>
      <c r="G228" s="121" t="s">
        <v>555</v>
      </c>
      <c r="H228" s="122"/>
      <c r="I228" s="120" t="s">
        <v>587</v>
      </c>
      <c r="J228" s="26"/>
      <c r="K228" s="123" t="s">
        <v>1</v>
      </c>
      <c r="L228" s="124" t="s">
        <v>43</v>
      </c>
      <c r="N228" s="114" t="e">
        <f>M228*#REF!</f>
        <v>#REF!</v>
      </c>
      <c r="O228" s="114">
        <v>0</v>
      </c>
      <c r="P228" s="114" t="e">
        <f>O228*#REF!</f>
        <v>#REF!</v>
      </c>
      <c r="Q228" s="114">
        <v>0</v>
      </c>
      <c r="R228" s="115" t="e">
        <f>Q228*#REF!</f>
        <v>#REF!</v>
      </c>
      <c r="AP228" s="116" t="s">
        <v>112</v>
      </c>
      <c r="AR228" s="116" t="s">
        <v>552</v>
      </c>
      <c r="AS228" s="116" t="s">
        <v>83</v>
      </c>
      <c r="AW228" s="12" t="s">
        <v>106</v>
      </c>
      <c r="BC228" s="117" t="e">
        <f>IF(L228="základní",#REF!,0)</f>
        <v>#REF!</v>
      </c>
      <c r="BD228" s="117">
        <f>IF(L228="snížená",#REF!,0)</f>
        <v>0</v>
      </c>
      <c r="BE228" s="117">
        <f>IF(L228="zákl. přenesená",#REF!,0)</f>
        <v>0</v>
      </c>
      <c r="BF228" s="117">
        <f>IF(L228="sníž. přenesená",#REF!,0)</f>
        <v>0</v>
      </c>
      <c r="BG228" s="117">
        <f>IF(L228="nulová",#REF!,0)</f>
        <v>0</v>
      </c>
      <c r="BH228" s="12" t="s">
        <v>83</v>
      </c>
      <c r="BI228" s="117" t="e">
        <f>ROUND(H228*#REF!,2)</f>
        <v>#REF!</v>
      </c>
      <c r="BJ228" s="12" t="s">
        <v>112</v>
      </c>
      <c r="BK228" s="116" t="s">
        <v>556</v>
      </c>
    </row>
    <row r="229" spans="2:63" s="1" customFormat="1" ht="107.25">
      <c r="B229" s="26"/>
      <c r="D229" s="125" t="s">
        <v>557</v>
      </c>
      <c r="F229" s="126" t="s">
        <v>558</v>
      </c>
      <c r="H229" s="127"/>
      <c r="J229" s="26"/>
      <c r="K229" s="128"/>
      <c r="R229" s="49"/>
      <c r="AR229" s="12" t="s">
        <v>557</v>
      </c>
      <c r="AS229" s="12" t="s">
        <v>83</v>
      </c>
    </row>
    <row r="230" spans="2:63" s="1" customFormat="1" ht="37.9" customHeight="1">
      <c r="B230" s="26"/>
      <c r="C230" s="118" t="s">
        <v>559</v>
      </c>
      <c r="D230" s="118" t="s">
        <v>552</v>
      </c>
      <c r="E230" s="119" t="s">
        <v>560</v>
      </c>
      <c r="F230" s="120" t="s">
        <v>561</v>
      </c>
      <c r="G230" s="121" t="s">
        <v>562</v>
      </c>
      <c r="H230" s="122"/>
      <c r="I230" s="120" t="s">
        <v>587</v>
      </c>
      <c r="J230" s="26"/>
      <c r="K230" s="123" t="s">
        <v>1</v>
      </c>
      <c r="L230" s="124" t="s">
        <v>43</v>
      </c>
      <c r="N230" s="114" t="e">
        <f>M230*#REF!</f>
        <v>#REF!</v>
      </c>
      <c r="O230" s="114">
        <v>0</v>
      </c>
      <c r="P230" s="114" t="e">
        <f>O230*#REF!</f>
        <v>#REF!</v>
      </c>
      <c r="Q230" s="114">
        <v>0</v>
      </c>
      <c r="R230" s="115" t="e">
        <f>Q230*#REF!</f>
        <v>#REF!</v>
      </c>
      <c r="AP230" s="116" t="s">
        <v>112</v>
      </c>
      <c r="AR230" s="116" t="s">
        <v>552</v>
      </c>
      <c r="AS230" s="116" t="s">
        <v>83</v>
      </c>
      <c r="AW230" s="12" t="s">
        <v>106</v>
      </c>
      <c r="BC230" s="117" t="e">
        <f>IF(L230="základní",#REF!,0)</f>
        <v>#REF!</v>
      </c>
      <c r="BD230" s="117">
        <f>IF(L230="snížená",#REF!,0)</f>
        <v>0</v>
      </c>
      <c r="BE230" s="117">
        <f>IF(L230="zákl. přenesená",#REF!,0)</f>
        <v>0</v>
      </c>
      <c r="BF230" s="117">
        <f>IF(L230="sníž. přenesená",#REF!,0)</f>
        <v>0</v>
      </c>
      <c r="BG230" s="117">
        <f>IF(L230="nulová",#REF!,0)</f>
        <v>0</v>
      </c>
      <c r="BH230" s="12" t="s">
        <v>83</v>
      </c>
      <c r="BI230" s="117" t="e">
        <f>ROUND(H230*#REF!,2)</f>
        <v>#REF!</v>
      </c>
      <c r="BJ230" s="12" t="s">
        <v>112</v>
      </c>
      <c r="BK230" s="116" t="s">
        <v>563</v>
      </c>
    </row>
    <row r="231" spans="2:63" s="1" customFormat="1" ht="29.25">
      <c r="B231" s="26"/>
      <c r="D231" s="125" t="s">
        <v>557</v>
      </c>
      <c r="F231" s="126" t="s">
        <v>564</v>
      </c>
      <c r="H231" s="127"/>
      <c r="J231" s="26"/>
      <c r="K231" s="128"/>
      <c r="R231" s="49"/>
      <c r="AR231" s="12" t="s">
        <v>557</v>
      </c>
      <c r="AS231" s="12" t="s">
        <v>83</v>
      </c>
    </row>
    <row r="232" spans="2:63" s="1" customFormat="1" ht="37.9" customHeight="1">
      <c r="B232" s="26"/>
      <c r="C232" s="118" t="s">
        <v>565</v>
      </c>
      <c r="D232" s="118" t="s">
        <v>552</v>
      </c>
      <c r="E232" s="119" t="s">
        <v>566</v>
      </c>
      <c r="F232" s="120" t="s">
        <v>567</v>
      </c>
      <c r="G232" s="121" t="s">
        <v>562</v>
      </c>
      <c r="H232" s="122"/>
      <c r="I232" s="120" t="s">
        <v>587</v>
      </c>
      <c r="J232" s="26"/>
      <c r="K232" s="123" t="s">
        <v>1</v>
      </c>
      <c r="L232" s="124" t="s">
        <v>43</v>
      </c>
      <c r="N232" s="114" t="e">
        <f>M232*#REF!</f>
        <v>#REF!</v>
      </c>
      <c r="O232" s="114">
        <v>0</v>
      </c>
      <c r="P232" s="114" t="e">
        <f>O232*#REF!</f>
        <v>#REF!</v>
      </c>
      <c r="Q232" s="114">
        <v>0</v>
      </c>
      <c r="R232" s="115" t="e">
        <f>Q232*#REF!</f>
        <v>#REF!</v>
      </c>
      <c r="AP232" s="116" t="s">
        <v>112</v>
      </c>
      <c r="AR232" s="116" t="s">
        <v>552</v>
      </c>
      <c r="AS232" s="116" t="s">
        <v>83</v>
      </c>
      <c r="AW232" s="12" t="s">
        <v>106</v>
      </c>
      <c r="BC232" s="117" t="e">
        <f>IF(L232="základní",#REF!,0)</f>
        <v>#REF!</v>
      </c>
      <c r="BD232" s="117">
        <f>IF(L232="snížená",#REF!,0)</f>
        <v>0</v>
      </c>
      <c r="BE232" s="117">
        <f>IF(L232="zákl. přenesená",#REF!,0)</f>
        <v>0</v>
      </c>
      <c r="BF232" s="117">
        <f>IF(L232="sníž. přenesená",#REF!,0)</f>
        <v>0</v>
      </c>
      <c r="BG232" s="117">
        <f>IF(L232="nulová",#REF!,0)</f>
        <v>0</v>
      </c>
      <c r="BH232" s="12" t="s">
        <v>83</v>
      </c>
      <c r="BI232" s="117" t="e">
        <f>ROUND(H232*#REF!,2)</f>
        <v>#REF!</v>
      </c>
      <c r="BJ232" s="12" t="s">
        <v>112</v>
      </c>
      <c r="BK232" s="116" t="s">
        <v>568</v>
      </c>
    </row>
    <row r="233" spans="2:63" s="1" customFormat="1" ht="29.25">
      <c r="B233" s="26"/>
      <c r="D233" s="125" t="s">
        <v>557</v>
      </c>
      <c r="F233" s="126" t="s">
        <v>564</v>
      </c>
      <c r="H233" s="127"/>
      <c r="J233" s="26"/>
      <c r="K233" s="128"/>
      <c r="R233" s="49"/>
      <c r="AR233" s="12" t="s">
        <v>557</v>
      </c>
      <c r="AS233" s="12" t="s">
        <v>83</v>
      </c>
    </row>
    <row r="234" spans="2:63" s="1" customFormat="1" ht="21.75" customHeight="1">
      <c r="B234" s="26"/>
      <c r="C234" s="118" t="s">
        <v>569</v>
      </c>
      <c r="D234" s="118" t="s">
        <v>552</v>
      </c>
      <c r="E234" s="119" t="s">
        <v>570</v>
      </c>
      <c r="F234" s="120" t="s">
        <v>571</v>
      </c>
      <c r="G234" s="121" t="s">
        <v>562</v>
      </c>
      <c r="H234" s="122"/>
      <c r="I234" s="120" t="s">
        <v>587</v>
      </c>
      <c r="J234" s="26"/>
      <c r="K234" s="123" t="s">
        <v>1</v>
      </c>
      <c r="L234" s="124" t="s">
        <v>43</v>
      </c>
      <c r="N234" s="114" t="e">
        <f>M234*#REF!</f>
        <v>#REF!</v>
      </c>
      <c r="O234" s="114">
        <v>0</v>
      </c>
      <c r="P234" s="114" t="e">
        <f>O234*#REF!</f>
        <v>#REF!</v>
      </c>
      <c r="Q234" s="114">
        <v>0</v>
      </c>
      <c r="R234" s="115" t="e">
        <f>Q234*#REF!</f>
        <v>#REF!</v>
      </c>
      <c r="AP234" s="116" t="s">
        <v>112</v>
      </c>
      <c r="AR234" s="116" t="s">
        <v>552</v>
      </c>
      <c r="AS234" s="116" t="s">
        <v>83</v>
      </c>
      <c r="AW234" s="12" t="s">
        <v>106</v>
      </c>
      <c r="BC234" s="117" t="e">
        <f>IF(L234="základní",#REF!,0)</f>
        <v>#REF!</v>
      </c>
      <c r="BD234" s="117">
        <f>IF(L234="snížená",#REF!,0)</f>
        <v>0</v>
      </c>
      <c r="BE234" s="117">
        <f>IF(L234="zákl. přenesená",#REF!,0)</f>
        <v>0</v>
      </c>
      <c r="BF234" s="117">
        <f>IF(L234="sníž. přenesená",#REF!,0)</f>
        <v>0</v>
      </c>
      <c r="BG234" s="117">
        <f>IF(L234="nulová",#REF!,0)</f>
        <v>0</v>
      </c>
      <c r="BH234" s="12" t="s">
        <v>83</v>
      </c>
      <c r="BI234" s="117" t="e">
        <f>ROUND(H234*#REF!,2)</f>
        <v>#REF!</v>
      </c>
      <c r="BJ234" s="12" t="s">
        <v>112</v>
      </c>
      <c r="BK234" s="116" t="s">
        <v>572</v>
      </c>
    </row>
    <row r="235" spans="2:63" s="1" customFormat="1" ht="24.2" customHeight="1">
      <c r="B235" s="26"/>
      <c r="C235" s="118" t="s">
        <v>573</v>
      </c>
      <c r="D235" s="118" t="s">
        <v>552</v>
      </c>
      <c r="E235" s="119" t="s">
        <v>574</v>
      </c>
      <c r="F235" s="120" t="s">
        <v>575</v>
      </c>
      <c r="G235" s="121" t="s">
        <v>110</v>
      </c>
      <c r="H235" s="122"/>
      <c r="I235" s="120" t="s">
        <v>587</v>
      </c>
      <c r="J235" s="26"/>
      <c r="K235" s="123" t="s">
        <v>1</v>
      </c>
      <c r="L235" s="124" t="s">
        <v>43</v>
      </c>
      <c r="N235" s="114" t="e">
        <f>M235*#REF!</f>
        <v>#REF!</v>
      </c>
      <c r="O235" s="114">
        <v>0</v>
      </c>
      <c r="P235" s="114" t="e">
        <f>O235*#REF!</f>
        <v>#REF!</v>
      </c>
      <c r="Q235" s="114">
        <v>0</v>
      </c>
      <c r="R235" s="115" t="e">
        <f>Q235*#REF!</f>
        <v>#REF!</v>
      </c>
      <c r="AP235" s="116" t="s">
        <v>112</v>
      </c>
      <c r="AR235" s="116" t="s">
        <v>552</v>
      </c>
      <c r="AS235" s="116" t="s">
        <v>83</v>
      </c>
      <c r="AW235" s="12" t="s">
        <v>106</v>
      </c>
      <c r="BC235" s="117" t="e">
        <f>IF(L235="základní",#REF!,0)</f>
        <v>#REF!</v>
      </c>
      <c r="BD235" s="117">
        <f>IF(L235="snížená",#REF!,0)</f>
        <v>0</v>
      </c>
      <c r="BE235" s="117">
        <f>IF(L235="zákl. přenesená",#REF!,0)</f>
        <v>0</v>
      </c>
      <c r="BF235" s="117">
        <f>IF(L235="sníž. přenesená",#REF!,0)</f>
        <v>0</v>
      </c>
      <c r="BG235" s="117">
        <f>IF(L235="nulová",#REF!,0)</f>
        <v>0</v>
      </c>
      <c r="BH235" s="12" t="s">
        <v>83</v>
      </c>
      <c r="BI235" s="117" t="e">
        <f>ROUND(H235*#REF!,2)</f>
        <v>#REF!</v>
      </c>
      <c r="BJ235" s="12" t="s">
        <v>112</v>
      </c>
      <c r="BK235" s="116" t="s">
        <v>576</v>
      </c>
    </row>
    <row r="236" spans="2:63" s="10" customFormat="1" ht="25.9" customHeight="1">
      <c r="B236" s="97"/>
      <c r="D236" s="98" t="s">
        <v>77</v>
      </c>
      <c r="E236" s="99" t="s">
        <v>577</v>
      </c>
      <c r="F236" s="99" t="s">
        <v>578</v>
      </c>
      <c r="H236" s="100"/>
      <c r="J236" s="97"/>
      <c r="K236" s="101"/>
      <c r="N236" s="102" t="e">
        <f>SUM(N237:N239)</f>
        <v>#REF!</v>
      </c>
      <c r="P236" s="102" t="e">
        <f>SUM(P237:P239)</f>
        <v>#REF!</v>
      </c>
      <c r="R236" s="103" t="e">
        <f>SUM(R237:R239)</f>
        <v>#REF!</v>
      </c>
      <c r="AP236" s="98" t="s">
        <v>83</v>
      </c>
      <c r="AR236" s="104" t="s">
        <v>77</v>
      </c>
      <c r="AS236" s="104" t="s">
        <v>78</v>
      </c>
      <c r="AW236" s="98" t="s">
        <v>106</v>
      </c>
      <c r="BI236" s="105" t="e">
        <f>SUM(BI237:BI239)</f>
        <v>#REF!</v>
      </c>
    </row>
    <row r="237" spans="2:63" s="1" customFormat="1" ht="16.5" customHeight="1">
      <c r="B237" s="26"/>
      <c r="C237" s="118" t="s">
        <v>579</v>
      </c>
      <c r="D237" s="118" t="s">
        <v>552</v>
      </c>
      <c r="E237" s="119" t="s">
        <v>580</v>
      </c>
      <c r="F237" s="120" t="s">
        <v>578</v>
      </c>
      <c r="G237" s="121" t="s">
        <v>581</v>
      </c>
      <c r="H237" s="122"/>
      <c r="I237" s="120" t="s">
        <v>587</v>
      </c>
      <c r="J237" s="26"/>
      <c r="K237" s="123" t="s">
        <v>1</v>
      </c>
      <c r="L237" s="124" t="s">
        <v>43</v>
      </c>
      <c r="N237" s="114" t="e">
        <f>M237*#REF!</f>
        <v>#REF!</v>
      </c>
      <c r="O237" s="114">
        <v>0</v>
      </c>
      <c r="P237" s="114" t="e">
        <f>O237*#REF!</f>
        <v>#REF!</v>
      </c>
      <c r="Q237" s="114">
        <v>0</v>
      </c>
      <c r="R237" s="115" t="e">
        <f>Q237*#REF!</f>
        <v>#REF!</v>
      </c>
      <c r="AP237" s="116" t="s">
        <v>112</v>
      </c>
      <c r="AR237" s="116" t="s">
        <v>552</v>
      </c>
      <c r="AS237" s="116" t="s">
        <v>83</v>
      </c>
      <c r="AW237" s="12" t="s">
        <v>106</v>
      </c>
      <c r="BC237" s="117" t="e">
        <f>IF(L237="základní",#REF!,0)</f>
        <v>#REF!</v>
      </c>
      <c r="BD237" s="117">
        <f>IF(L237="snížená",#REF!,0)</f>
        <v>0</v>
      </c>
      <c r="BE237" s="117">
        <f>IF(L237="zákl. přenesená",#REF!,0)</f>
        <v>0</v>
      </c>
      <c r="BF237" s="117">
        <f>IF(L237="sníž. přenesená",#REF!,0)</f>
        <v>0</v>
      </c>
      <c r="BG237" s="117">
        <f>IF(L237="nulová",#REF!,0)</f>
        <v>0</v>
      </c>
      <c r="BH237" s="12" t="s">
        <v>83</v>
      </c>
      <c r="BI237" s="117" t="e">
        <f>ROUND(H237*#REF!,2)</f>
        <v>#REF!</v>
      </c>
      <c r="BJ237" s="12" t="s">
        <v>112</v>
      </c>
      <c r="BK237" s="116" t="s">
        <v>582</v>
      </c>
    </row>
    <row r="238" spans="2:63" s="1" customFormat="1" ht="24.2" customHeight="1">
      <c r="B238" s="26"/>
      <c r="C238" s="118" t="s">
        <v>583</v>
      </c>
      <c r="D238" s="118" t="s">
        <v>552</v>
      </c>
      <c r="E238" s="119" t="s">
        <v>584</v>
      </c>
      <c r="F238" s="120" t="s">
        <v>585</v>
      </c>
      <c r="G238" s="121" t="s">
        <v>581</v>
      </c>
      <c r="H238" s="122"/>
      <c r="I238" s="120" t="s">
        <v>587</v>
      </c>
      <c r="J238" s="26"/>
      <c r="K238" s="123" t="s">
        <v>1</v>
      </c>
      <c r="L238" s="124" t="s">
        <v>43</v>
      </c>
      <c r="N238" s="114" t="e">
        <f>M238*#REF!</f>
        <v>#REF!</v>
      </c>
      <c r="O238" s="114">
        <v>0</v>
      </c>
      <c r="P238" s="114" t="e">
        <f>O238*#REF!</f>
        <v>#REF!</v>
      </c>
      <c r="Q238" s="114">
        <v>0</v>
      </c>
      <c r="R238" s="115" t="e">
        <f>Q238*#REF!</f>
        <v>#REF!</v>
      </c>
      <c r="AP238" s="116" t="s">
        <v>112</v>
      </c>
      <c r="AR238" s="116" t="s">
        <v>552</v>
      </c>
      <c r="AS238" s="116" t="s">
        <v>83</v>
      </c>
      <c r="AW238" s="12" t="s">
        <v>106</v>
      </c>
      <c r="BC238" s="117" t="e">
        <f>IF(L238="základní",#REF!,0)</f>
        <v>#REF!</v>
      </c>
      <c r="BD238" s="117">
        <f>IF(L238="snížená",#REF!,0)</f>
        <v>0</v>
      </c>
      <c r="BE238" s="117">
        <f>IF(L238="zákl. přenesená",#REF!,0)</f>
        <v>0</v>
      </c>
      <c r="BF238" s="117">
        <f>IF(L238="sníž. přenesená",#REF!,0)</f>
        <v>0</v>
      </c>
      <c r="BG238" s="117">
        <f>IF(L238="nulová",#REF!,0)</f>
        <v>0</v>
      </c>
      <c r="BH238" s="12" t="s">
        <v>83</v>
      </c>
      <c r="BI238" s="117" t="e">
        <f>ROUND(H238*#REF!,2)</f>
        <v>#REF!</v>
      </c>
      <c r="BJ238" s="12" t="s">
        <v>112</v>
      </c>
      <c r="BK238" s="116" t="s">
        <v>586</v>
      </c>
    </row>
    <row r="239" spans="2:63" s="1" customFormat="1" ht="78">
      <c r="B239" s="26"/>
      <c r="D239" s="125" t="s">
        <v>557</v>
      </c>
      <c r="F239" s="126" t="s">
        <v>588</v>
      </c>
      <c r="H239" s="127"/>
      <c r="J239" s="26"/>
      <c r="K239" s="129"/>
      <c r="L239" s="130"/>
      <c r="M239" s="130"/>
      <c r="N239" s="130"/>
      <c r="O239" s="130"/>
      <c r="P239" s="130"/>
      <c r="Q239" s="130"/>
      <c r="R239" s="131"/>
      <c r="AR239" s="12" t="s">
        <v>557</v>
      </c>
      <c r="AS239" s="12" t="s">
        <v>83</v>
      </c>
    </row>
    <row r="240" spans="2:63" s="1" customFormat="1" ht="6.95" customHeight="1">
      <c r="B240" s="38"/>
      <c r="C240" s="39"/>
      <c r="D240" s="39"/>
      <c r="E240" s="39"/>
      <c r="F240" s="39"/>
      <c r="G240" s="39"/>
      <c r="H240" s="39"/>
      <c r="I240" s="39"/>
      <c r="J240" s="26"/>
    </row>
  </sheetData>
  <sheetProtection algorithmName="SHA-512" hashValue="wtHW2CyWdpFaI6y3U+f4/45xoGqFFfmE1dv5FR3Co0HHxRpSA9G0QQU5fwbQwtpEFJKrwmetpfvAdlOuy3Ddgw==" saltValue="FYc6yMUGFGPblOs27g/xCw==" spinCount="100000" sheet="1" objects="1" scenarios="1" formatColumns="0" formatRows="0" autoFilter="0"/>
  <autoFilter ref="C114:I239" xr:uid="{00000000-0009-0000-0000-000001000000}"/>
  <mergeCells count="6">
    <mergeCell ref="J2:T2"/>
    <mergeCell ref="E7:G7"/>
    <mergeCell ref="E16:G16"/>
    <mergeCell ref="E25:G25"/>
    <mergeCell ref="E85:G85"/>
    <mergeCell ref="E107:G107"/>
  </mergeCells>
  <pageMargins left="0.39370078740157483" right="0.39370078740157483" top="0.39370078740157483" bottom="0.39370078740157483" header="0" footer="0"/>
  <pageSetup paperSize="9" scale="93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Opravy eskalátor...</vt:lpstr>
      <vt:lpstr>'OR_PHA - Opravy eskalátor...'!Názvy_tisku</vt:lpstr>
      <vt:lpstr>'Rekapitulace stavby'!Názvy_tisku</vt:lpstr>
      <vt:lpstr>'OR_PHA - Opravy eskalátor...'!Oblast_tisku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2024-10-15T11:40:32Z</dcterms:created>
  <dcterms:modified xsi:type="dcterms:W3CDTF">2024-10-15T12:09:35Z</dcterms:modified>
</cp:coreProperties>
</file>